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y\Rozpocet, zaverecny ucet\2023\"/>
    </mc:Choice>
  </mc:AlternateContent>
  <bookViews>
    <workbookView xWindow="0" yWindow="0" windowWidth="28776" windowHeight="11748" tabRatio="500"/>
  </bookViews>
  <sheets>
    <sheet name="P+V" sheetId="1" r:id="rId1"/>
    <sheet name="Sheet3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74" i="1" l="1"/>
  <c r="C269" i="1"/>
  <c r="C260" i="1"/>
  <c r="C36" i="1" l="1"/>
  <c r="C32" i="1"/>
  <c r="C29" i="1"/>
  <c r="C21" i="1"/>
  <c r="C15" i="1" s="1"/>
  <c r="C16" i="1"/>
  <c r="C11" i="1"/>
  <c r="C8" i="1"/>
  <c r="C5" i="1" s="1"/>
  <c r="C6" i="1"/>
  <c r="C47" i="1" l="1"/>
  <c r="H282" i="1" l="1"/>
  <c r="H280" i="1"/>
  <c r="H277" i="1"/>
  <c r="H275" i="1"/>
  <c r="H253" i="1"/>
  <c r="H281" i="1" s="1"/>
  <c r="H237" i="1"/>
  <c r="D152" i="1"/>
  <c r="E152" i="1"/>
  <c r="F152" i="1"/>
  <c r="I152" i="1"/>
  <c r="J152" i="1"/>
  <c r="L152" i="1"/>
  <c r="M152" i="1"/>
  <c r="H60" i="1"/>
  <c r="H276" i="1" s="1"/>
  <c r="F266" i="1" l="1"/>
  <c r="M274" i="1"/>
  <c r="M272" i="1"/>
  <c r="M282" i="1" s="1"/>
  <c r="M269" i="1"/>
  <c r="M266" i="1"/>
  <c r="M277" i="1" s="1"/>
  <c r="M260" i="1"/>
  <c r="M253" i="1"/>
  <c r="M281" i="1" s="1"/>
  <c r="M242" i="1"/>
  <c r="M224" i="1"/>
  <c r="M216" i="1"/>
  <c r="M209" i="1"/>
  <c r="M203" i="1"/>
  <c r="M201" i="1"/>
  <c r="M194" i="1"/>
  <c r="M182" i="1"/>
  <c r="M169" i="1"/>
  <c r="M166" i="1"/>
  <c r="M163" i="1"/>
  <c r="M156" i="1"/>
  <c r="M154" i="1"/>
  <c r="M146" i="1"/>
  <c r="M142" i="1"/>
  <c r="M127" i="1"/>
  <c r="M117" i="1"/>
  <c r="M112" i="1"/>
  <c r="M110" i="1"/>
  <c r="M107" i="1"/>
  <c r="M101" i="1"/>
  <c r="M96" i="1"/>
  <c r="M63" i="1"/>
  <c r="M62" i="1"/>
  <c r="M60" i="1"/>
  <c r="M276" i="1" s="1"/>
  <c r="M51" i="1"/>
  <c r="M36" i="1"/>
  <c r="M32" i="1"/>
  <c r="M21" i="1"/>
  <c r="M16" i="1"/>
  <c r="M11" i="1"/>
  <c r="M8" i="1"/>
  <c r="M6" i="1"/>
  <c r="L274" i="1"/>
  <c r="L272" i="1"/>
  <c r="L282" i="1" s="1"/>
  <c r="L269" i="1"/>
  <c r="L266" i="1"/>
  <c r="L277" i="1" s="1"/>
  <c r="L260" i="1"/>
  <c r="L253" i="1"/>
  <c r="L281" i="1" s="1"/>
  <c r="L242" i="1"/>
  <c r="L224" i="1"/>
  <c r="L216" i="1"/>
  <c r="L209" i="1"/>
  <c r="L203" i="1"/>
  <c r="L201" i="1"/>
  <c r="L194" i="1"/>
  <c r="L182" i="1"/>
  <c r="L169" i="1"/>
  <c r="L166" i="1"/>
  <c r="L163" i="1"/>
  <c r="L156" i="1"/>
  <c r="L154" i="1"/>
  <c r="L146" i="1"/>
  <c r="L142" i="1"/>
  <c r="L127" i="1"/>
  <c r="L117" i="1"/>
  <c r="L112" i="1"/>
  <c r="L110" i="1"/>
  <c r="L107" i="1"/>
  <c r="L101" i="1"/>
  <c r="L96" i="1"/>
  <c r="L63" i="1"/>
  <c r="L62" i="1"/>
  <c r="L60" i="1"/>
  <c r="L276" i="1" s="1"/>
  <c r="L51" i="1"/>
  <c r="L36" i="1"/>
  <c r="L32" i="1"/>
  <c r="L21" i="1"/>
  <c r="L16" i="1"/>
  <c r="L11" i="1"/>
  <c r="L8" i="1"/>
  <c r="L6" i="1"/>
  <c r="L15" i="1" l="1"/>
  <c r="M15" i="1"/>
  <c r="L5" i="1"/>
  <c r="M5" i="1"/>
  <c r="M237" i="1"/>
  <c r="M280" i="1" s="1"/>
  <c r="M283" i="1" s="1"/>
  <c r="L237" i="1"/>
  <c r="L280" i="1" s="1"/>
  <c r="L283" i="1" s="1"/>
  <c r="E274" i="1"/>
  <c r="E272" i="1"/>
  <c r="E282" i="1" s="1"/>
  <c r="E269" i="1"/>
  <c r="E266" i="1"/>
  <c r="E277" i="1" s="1"/>
  <c r="E260" i="1"/>
  <c r="E253" i="1"/>
  <c r="E281" i="1" s="1"/>
  <c r="E242" i="1"/>
  <c r="E224" i="1"/>
  <c r="E216" i="1"/>
  <c r="E209" i="1"/>
  <c r="E203" i="1"/>
  <c r="E201" i="1"/>
  <c r="E194" i="1"/>
  <c r="E182" i="1"/>
  <c r="E169" i="1"/>
  <c r="E166" i="1"/>
  <c r="E163" i="1"/>
  <c r="E156" i="1"/>
  <c r="E154" i="1"/>
  <c r="E146" i="1"/>
  <c r="E142" i="1"/>
  <c r="E127" i="1"/>
  <c r="E117" i="1"/>
  <c r="E112" i="1"/>
  <c r="E107" i="1"/>
  <c r="E101" i="1"/>
  <c r="E96" i="1"/>
  <c r="E63" i="1"/>
  <c r="E62" i="1"/>
  <c r="E60" i="1"/>
  <c r="E276" i="1" s="1"/>
  <c r="E51" i="1"/>
  <c r="E36" i="1"/>
  <c r="E32" i="1"/>
  <c r="E15" i="1" s="1"/>
  <c r="E5" i="1"/>
  <c r="J21" i="1"/>
  <c r="J16" i="1"/>
  <c r="J8" i="1"/>
  <c r="J11" i="1"/>
  <c r="L47" i="1" l="1"/>
  <c r="L275" i="1" s="1"/>
  <c r="L278" i="1" s="1"/>
  <c r="L284" i="1" s="1"/>
  <c r="M47" i="1"/>
  <c r="M275" i="1" s="1"/>
  <c r="M278" i="1" s="1"/>
  <c r="M284" i="1" s="1"/>
  <c r="E237" i="1"/>
  <c r="E280" i="1" s="1"/>
  <c r="E283" i="1" s="1"/>
  <c r="E47" i="1"/>
  <c r="E275" i="1" s="1"/>
  <c r="E278" i="1" s="1"/>
  <c r="F283" i="1"/>
  <c r="F278" i="1"/>
  <c r="J274" i="1"/>
  <c r="I274" i="1"/>
  <c r="D274" i="1"/>
  <c r="J272" i="1"/>
  <c r="J282" i="1" s="1"/>
  <c r="I272" i="1"/>
  <c r="I282" i="1" s="1"/>
  <c r="D272" i="1"/>
  <c r="D282" i="1" s="1"/>
  <c r="J269" i="1"/>
  <c r="I269" i="1"/>
  <c r="D269" i="1"/>
  <c r="J266" i="1"/>
  <c r="J277" i="1" s="1"/>
  <c r="I266" i="1"/>
  <c r="I277" i="1" s="1"/>
  <c r="D266" i="1"/>
  <c r="D277" i="1" s="1"/>
  <c r="J260" i="1"/>
  <c r="I260" i="1"/>
  <c r="D260" i="1"/>
  <c r="J253" i="1"/>
  <c r="J281" i="1" s="1"/>
  <c r="I253" i="1"/>
  <c r="I281" i="1" s="1"/>
  <c r="F253" i="1"/>
  <c r="D253" i="1"/>
  <c r="D281" i="1" s="1"/>
  <c r="J242" i="1"/>
  <c r="I242" i="1"/>
  <c r="D242" i="1"/>
  <c r="J224" i="1"/>
  <c r="I224" i="1"/>
  <c r="F224" i="1"/>
  <c r="D224" i="1"/>
  <c r="J216" i="1"/>
  <c r="I216" i="1"/>
  <c r="F216" i="1"/>
  <c r="D216" i="1"/>
  <c r="J209" i="1"/>
  <c r="I209" i="1"/>
  <c r="F209" i="1"/>
  <c r="D209" i="1"/>
  <c r="J203" i="1"/>
  <c r="I203" i="1"/>
  <c r="F203" i="1"/>
  <c r="D203" i="1"/>
  <c r="J201" i="1"/>
  <c r="I201" i="1"/>
  <c r="F201" i="1"/>
  <c r="D201" i="1"/>
  <c r="J194" i="1"/>
  <c r="I194" i="1"/>
  <c r="F194" i="1"/>
  <c r="D194" i="1"/>
  <c r="J182" i="1"/>
  <c r="I182" i="1"/>
  <c r="F182" i="1"/>
  <c r="D182" i="1"/>
  <c r="J169" i="1"/>
  <c r="I169" i="1"/>
  <c r="F169" i="1"/>
  <c r="D169" i="1"/>
  <c r="J166" i="1"/>
  <c r="I166" i="1"/>
  <c r="F166" i="1"/>
  <c r="D166" i="1"/>
  <c r="J163" i="1"/>
  <c r="I163" i="1"/>
  <c r="F163" i="1"/>
  <c r="D163" i="1"/>
  <c r="J156" i="1"/>
  <c r="I156" i="1"/>
  <c r="F156" i="1"/>
  <c r="D156" i="1"/>
  <c r="J154" i="1"/>
  <c r="I154" i="1"/>
  <c r="F154" i="1"/>
  <c r="D154" i="1"/>
  <c r="J146" i="1"/>
  <c r="I146" i="1"/>
  <c r="F146" i="1"/>
  <c r="D146" i="1"/>
  <c r="J142" i="1"/>
  <c r="I142" i="1"/>
  <c r="F142" i="1"/>
  <c r="D142" i="1"/>
  <c r="J127" i="1"/>
  <c r="I127" i="1"/>
  <c r="F127" i="1"/>
  <c r="D127" i="1"/>
  <c r="J117" i="1"/>
  <c r="I117" i="1"/>
  <c r="F117" i="1"/>
  <c r="D117" i="1"/>
  <c r="J112" i="1"/>
  <c r="I112" i="1"/>
  <c r="F112" i="1"/>
  <c r="D112" i="1"/>
  <c r="J110" i="1"/>
  <c r="F110" i="1"/>
  <c r="D110" i="1"/>
  <c r="J107" i="1"/>
  <c r="I107" i="1"/>
  <c r="F107" i="1"/>
  <c r="D107" i="1"/>
  <c r="J101" i="1"/>
  <c r="I101" i="1"/>
  <c r="F101" i="1"/>
  <c r="D101" i="1"/>
  <c r="J96" i="1"/>
  <c r="I96" i="1"/>
  <c r="F96" i="1"/>
  <c r="D96" i="1"/>
  <c r="K63" i="1"/>
  <c r="J63" i="1"/>
  <c r="I63" i="1"/>
  <c r="F63" i="1"/>
  <c r="D63" i="1"/>
  <c r="J62" i="1"/>
  <c r="I62" i="1"/>
  <c r="D62" i="1"/>
  <c r="J60" i="1"/>
  <c r="J276" i="1" s="1"/>
  <c r="I60" i="1"/>
  <c r="I276" i="1" s="1"/>
  <c r="F60" i="1"/>
  <c r="D60" i="1"/>
  <c r="D276" i="1" s="1"/>
  <c r="J51" i="1"/>
  <c r="I51" i="1"/>
  <c r="D51" i="1"/>
  <c r="J36" i="1"/>
  <c r="I36" i="1"/>
  <c r="F36" i="1"/>
  <c r="D36" i="1"/>
  <c r="J32" i="1"/>
  <c r="J15" i="1" s="1"/>
  <c r="I32" i="1"/>
  <c r="I15" i="1" s="1"/>
  <c r="F32" i="1"/>
  <c r="D32" i="1"/>
  <c r="F29" i="1"/>
  <c r="D29" i="1"/>
  <c r="F21" i="1"/>
  <c r="D21" i="1"/>
  <c r="F16" i="1"/>
  <c r="D16" i="1"/>
  <c r="F11" i="1"/>
  <c r="D11" i="1"/>
  <c r="F8" i="1"/>
  <c r="D8" i="1"/>
  <c r="J6" i="1"/>
  <c r="J5" i="1" s="1"/>
  <c r="D6" i="1"/>
  <c r="I5" i="1"/>
  <c r="E284" i="1" l="1"/>
  <c r="D5" i="1"/>
  <c r="F5" i="1"/>
  <c r="F237" i="1"/>
  <c r="D237" i="1"/>
  <c r="D280" i="1" s="1"/>
  <c r="D283" i="1" s="1"/>
  <c r="F15" i="1"/>
  <c r="F284" i="1"/>
  <c r="J47" i="1"/>
  <c r="J275" i="1" s="1"/>
  <c r="J278" i="1" s="1"/>
  <c r="J237" i="1"/>
  <c r="J280" i="1" s="1"/>
  <c r="J283" i="1" s="1"/>
  <c r="I237" i="1"/>
  <c r="I280" i="1" s="1"/>
  <c r="I283" i="1" s="1"/>
  <c r="D15" i="1"/>
  <c r="I47" i="1"/>
  <c r="I275" i="1" s="1"/>
  <c r="I278" i="1" s="1"/>
  <c r="F47" i="1" l="1"/>
  <c r="D47" i="1"/>
  <c r="D275" i="1" s="1"/>
  <c r="D278" i="1" s="1"/>
  <c r="D284" i="1" s="1"/>
  <c r="I284" i="1"/>
  <c r="J284" i="1"/>
</calcChain>
</file>

<file path=xl/sharedStrings.xml><?xml version="1.0" encoding="utf-8"?>
<sst xmlns="http://schemas.openxmlformats.org/spreadsheetml/2006/main" count="362" uniqueCount="310">
  <si>
    <t>Príjmy:</t>
  </si>
  <si>
    <t>Účet</t>
  </si>
  <si>
    <t>Názov</t>
  </si>
  <si>
    <t>Rozpočet  na rok 2022</t>
  </si>
  <si>
    <t>Rozpočet  na rok 2023</t>
  </si>
  <si>
    <t>Rozpočet  na rok 2024</t>
  </si>
  <si>
    <t>DAŇOVÉ PRÍJMY</t>
  </si>
  <si>
    <t xml:space="preserve">dane z príjmov, ziskov a kapitálového majetku </t>
  </si>
  <si>
    <t>daň z príjmov FO - DÚ</t>
  </si>
  <si>
    <t>daň z majetku</t>
  </si>
  <si>
    <t>daň z pozemkov</t>
  </si>
  <si>
    <t xml:space="preserve">daň zo stavieb </t>
  </si>
  <si>
    <t>domáce dane na tovary a služby</t>
  </si>
  <si>
    <t>daň za psa</t>
  </si>
  <si>
    <t>daň za užívanie VP</t>
  </si>
  <si>
    <t>za zber, prepravu a znešk.kom.od., predaj odp. nádob</t>
  </si>
  <si>
    <t>NEDAŇOVÉ PRÍJMY</t>
  </si>
  <si>
    <t>príjmy z podnikania a vlastníctva majetku</t>
  </si>
  <si>
    <t>z prenajatých pozemkov</t>
  </si>
  <si>
    <t>nájomné HM - cintorín</t>
  </si>
  <si>
    <t>z prenajatých strojov,zariadení</t>
  </si>
  <si>
    <t>z prenajatých budov, priestorov</t>
  </si>
  <si>
    <t>administratívne a iné poplatky a platby</t>
  </si>
  <si>
    <t>správne poplatky</t>
  </si>
  <si>
    <t>príspevok na opatr.služba</t>
  </si>
  <si>
    <t>za reklamy</t>
  </si>
  <si>
    <t>poplatky /za služby, cintorínske, zálohy,reklama, MR/</t>
  </si>
  <si>
    <t>výrub stromov</t>
  </si>
  <si>
    <t>za stravné</t>
  </si>
  <si>
    <t>prepravná služba (OS)</t>
  </si>
  <si>
    <t>úroky z domácich úverov, požičiek a vkladov</t>
  </si>
  <si>
    <t>Úroky</t>
  </si>
  <si>
    <t>Z návratných finančných výpomoci</t>
  </si>
  <si>
    <t>iné nedaňové príjmy</t>
  </si>
  <si>
    <t>z výťažkov lotérií a iných hier</t>
  </si>
  <si>
    <t>Z vratiek</t>
  </si>
  <si>
    <t>GRANTY A TRANSFERY</t>
  </si>
  <si>
    <t>Granty, Nadácia G. Bethlena</t>
  </si>
  <si>
    <t>Obnova interiérového vybavenia knižnice</t>
  </si>
  <si>
    <t>prenes. výkon št. správy obce</t>
  </si>
  <si>
    <t>Sčítanie</t>
  </si>
  <si>
    <t>Program obnovy prírody</t>
  </si>
  <si>
    <t>Ekopolis - Zelené oázy</t>
  </si>
  <si>
    <t>KultMinor</t>
  </si>
  <si>
    <t>DHZ dotácia</t>
  </si>
  <si>
    <t>Obnova dediny</t>
  </si>
  <si>
    <t>Granty z VÚC</t>
  </si>
  <si>
    <t>Spolu príjmy:</t>
  </si>
  <si>
    <t>Kapitálové príjmy:</t>
  </si>
  <si>
    <t>Predaj pozemkov</t>
  </si>
  <si>
    <t>Rekonštrukcia budovy DS</t>
  </si>
  <si>
    <t>Rekonštrukci domu smútku a areálu cintorína</t>
  </si>
  <si>
    <t>Výstavba inkl. dets. Ihriska</t>
  </si>
  <si>
    <t>WIFI pre Teba</t>
  </si>
  <si>
    <t>Spolu KP:</t>
  </si>
  <si>
    <t>Výdavky:</t>
  </si>
  <si>
    <t>01.110</t>
  </si>
  <si>
    <t>Správa obecného úradu</t>
  </si>
  <si>
    <t>01 110 611 000</t>
  </si>
  <si>
    <t>Plat OcÚ</t>
  </si>
  <si>
    <t>Poistné do SP</t>
  </si>
  <si>
    <t>Cestovné náhrady</t>
  </si>
  <si>
    <t>Energie</t>
  </si>
  <si>
    <t>Poštovné</t>
  </si>
  <si>
    <t>Telekomunikačné služby</t>
  </si>
  <si>
    <t>Všeobecný materiál</t>
  </si>
  <si>
    <t>Knihy, časopisy,...</t>
  </si>
  <si>
    <t>PHM</t>
  </si>
  <si>
    <t>Reprezentačné</t>
  </si>
  <si>
    <t>Povinné zmluvné poistenie</t>
  </si>
  <si>
    <t>Údržba výpočtovej techniky</t>
  </si>
  <si>
    <t>Údržba osobn. automobilov</t>
  </si>
  <si>
    <t>Údržba strojov, prístrojov</t>
  </si>
  <si>
    <t>Údržba, rekonštrukcia KD, zariad.</t>
  </si>
  <si>
    <t>Nájom  -  kat.cirkev, ref. cirkev</t>
  </si>
  <si>
    <t>Školenie, kurzy</t>
  </si>
  <si>
    <t>Propagácia, reklama</t>
  </si>
  <si>
    <t>Všeobecné služby</t>
  </si>
  <si>
    <t>Stavebníctvo</t>
  </si>
  <si>
    <t>Všeobecné služby - soc. podnik</t>
  </si>
  <si>
    <t>Audítorské</t>
  </si>
  <si>
    <t>Štúdie, posudky</t>
  </si>
  <si>
    <t>Poplatky, odvody, dane, RTVS</t>
  </si>
  <si>
    <t>Stravovanie</t>
  </si>
  <si>
    <t>Poistenie majetku obce</t>
  </si>
  <si>
    <t>Prídel do sociálneho fondu</t>
  </si>
  <si>
    <t>Odmeny poslancom í</t>
  </si>
  <si>
    <t>Spoločný úrad</t>
  </si>
  <si>
    <t>MAS P. o.z.</t>
  </si>
  <si>
    <t>Vyúčtovanie dotácie</t>
  </si>
  <si>
    <t>Mzdy - stavebné konanie</t>
  </si>
  <si>
    <t>Mzdy - dotácie</t>
  </si>
  <si>
    <t>Dotácie-tovar a služby</t>
  </si>
  <si>
    <t>Vyúčtovanie Bethlen Alap</t>
  </si>
  <si>
    <t>01.330</t>
  </si>
  <si>
    <t>Matričná činnosť</t>
  </si>
  <si>
    <t>611 000</t>
  </si>
  <si>
    <t>Matrika - plat</t>
  </si>
  <si>
    <t>Matrika - poistné do VZP</t>
  </si>
  <si>
    <t>Matrika - poistné do SP</t>
  </si>
  <si>
    <t>Matrika - cestovné</t>
  </si>
  <si>
    <t>Matrika - tovar</t>
  </si>
  <si>
    <t>01.600</t>
  </si>
  <si>
    <t>Výdavky na voľby, sčítanie</t>
  </si>
  <si>
    <t>01 600 637 037</t>
  </si>
  <si>
    <t xml:space="preserve"> 641 009</t>
  </si>
  <si>
    <t>Voľby prezidenta SR a  do EP</t>
  </si>
  <si>
    <t>01.700</t>
  </si>
  <si>
    <t>Úroky z úveru</t>
  </si>
  <si>
    <t>01 700 651 003</t>
  </si>
  <si>
    <t>úroky z úveru</t>
  </si>
  <si>
    <t>03.200</t>
  </si>
  <si>
    <t>Ochrana pred požiarmi</t>
  </si>
  <si>
    <t>03 200 631 001</t>
  </si>
  <si>
    <t>PO - vodné</t>
  </si>
  <si>
    <t>PO - DPO SR</t>
  </si>
  <si>
    <t>PO - údržba PZ</t>
  </si>
  <si>
    <t>Transfery</t>
  </si>
  <si>
    <t>Transfery občianskym združ.</t>
  </si>
  <si>
    <t>Transfer pre obecný podnik</t>
  </si>
  <si>
    <t>Transfery pre DHZ Sap</t>
  </si>
  <si>
    <t>Transfery pre Csemadok Sap</t>
  </si>
  <si>
    <t>Transfery pre OFC Sap</t>
  </si>
  <si>
    <t>Transfery pre MS SČK Sap</t>
  </si>
  <si>
    <t>Transfery pre MŠ Ňárad</t>
  </si>
  <si>
    <t>Transfer pre ZŠ</t>
  </si>
  <si>
    <t>Členské príspevky ZMOS, ZMOŽO, návratná fin.výpomoc</t>
  </si>
  <si>
    <t>04.120</t>
  </si>
  <si>
    <t>Aktivačná činnosť UPSVaR</t>
  </si>
  <si>
    <r>
      <rPr>
        <b/>
        <sz val="16"/>
        <rFont val="Arial"/>
        <family val="2"/>
        <charset val="238"/>
      </rPr>
      <t>41</t>
    </r>
    <r>
      <rPr>
        <sz val="16"/>
        <rFont val="Arial"/>
        <family val="2"/>
        <charset val="238"/>
      </rPr>
      <t xml:space="preserve">              611</t>
    </r>
  </si>
  <si>
    <t>VPP plat OcÚ</t>
  </si>
  <si>
    <t>Odvody do ZP</t>
  </si>
  <si>
    <t xml:space="preserve">Odvody do SP </t>
  </si>
  <si>
    <t>Pracovné náradie</t>
  </si>
  <si>
    <t>Stravné</t>
  </si>
  <si>
    <r>
      <rPr>
        <b/>
        <sz val="16"/>
        <rFont val="Arial"/>
        <family val="2"/>
        <charset val="238"/>
      </rPr>
      <t>1AC1</t>
    </r>
    <r>
      <rPr>
        <sz val="16"/>
        <rFont val="Arial"/>
        <family val="2"/>
        <charset val="238"/>
      </rPr>
      <t xml:space="preserve">    611 000</t>
    </r>
  </si>
  <si>
    <t xml:space="preserve">VPP plat </t>
  </si>
  <si>
    <t>Odvody do SP</t>
  </si>
  <si>
    <t xml:space="preserve">Pracovné náradie </t>
  </si>
  <si>
    <t>Poistenie VPP UPSVaR</t>
  </si>
  <si>
    <r>
      <rPr>
        <b/>
        <sz val="16"/>
        <rFont val="Arial"/>
        <family val="2"/>
        <charset val="238"/>
      </rPr>
      <t>1AC2</t>
    </r>
    <r>
      <rPr>
        <sz val="16"/>
        <rFont val="Arial"/>
        <family val="2"/>
        <charset val="238"/>
      </rPr>
      <t xml:space="preserve">    611 000</t>
    </r>
  </si>
  <si>
    <t>VPP plat</t>
  </si>
  <si>
    <t>Pracovné náradie VPP</t>
  </si>
  <si>
    <t>04.510</t>
  </si>
  <si>
    <t>Cestná doprava</t>
  </si>
  <si>
    <t>PE vrecia</t>
  </si>
  <si>
    <t>Údržba ciest, chodníkov</t>
  </si>
  <si>
    <t>Zimná údržba MK</t>
  </si>
  <si>
    <t>05.100</t>
  </si>
  <si>
    <t>Nakladanie s odpadmi</t>
  </si>
  <si>
    <t>Služby za uloženie odpadu</t>
  </si>
  <si>
    <t>Mzdy zberný dvor</t>
  </si>
  <si>
    <t>TKO odvoz odpadu</t>
  </si>
  <si>
    <t>Za prevádz. Ekodvora</t>
  </si>
  <si>
    <t>Nákup odpadových nádob</t>
  </si>
  <si>
    <t>05.600</t>
  </si>
  <si>
    <t xml:space="preserve">Postrekovanie </t>
  </si>
  <si>
    <t>05600 637 005</t>
  </si>
  <si>
    <t>Postrekovanie komárov</t>
  </si>
  <si>
    <t>06.100</t>
  </si>
  <si>
    <t>Detské ihrisko</t>
  </si>
  <si>
    <t>06100 635 006</t>
  </si>
  <si>
    <t>06.200</t>
  </si>
  <si>
    <t>Verejná zeleň</t>
  </si>
  <si>
    <t>06200 621 000</t>
  </si>
  <si>
    <t>VZ dohody - odvody ZP</t>
  </si>
  <si>
    <t>VZ dohody - odvody do SP</t>
  </si>
  <si>
    <t>VZ - materiál, sadenice</t>
  </si>
  <si>
    <t>634001/633015</t>
  </si>
  <si>
    <t>VZ - PHM</t>
  </si>
  <si>
    <t>Údržba strojov verejnej zelene</t>
  </si>
  <si>
    <t>VZ dohody</t>
  </si>
  <si>
    <t>Kamerový systém</t>
  </si>
  <si>
    <t>Kamerový systém - el.energia</t>
  </si>
  <si>
    <t>Kamerový systém- poistenie+údržba</t>
  </si>
  <si>
    <t>06.400</t>
  </si>
  <si>
    <t>Verejné osvetlenie</t>
  </si>
  <si>
    <t>06 400 632 001</t>
  </si>
  <si>
    <t>VO elektrická energia</t>
  </si>
  <si>
    <t>VO údržba + rozšírenie</t>
  </si>
  <si>
    <t>08.100</t>
  </si>
  <si>
    <t xml:space="preserve">Šport: OFC Sap </t>
  </si>
  <si>
    <t>08 100 625 002</t>
  </si>
  <si>
    <t>Chr.dielňa odvody -Obec</t>
  </si>
  <si>
    <t>Energia</t>
  </si>
  <si>
    <t>OFC Sap voda</t>
  </si>
  <si>
    <t>OFC Sap materiál</t>
  </si>
  <si>
    <t>OFC Sap prepravné</t>
  </si>
  <si>
    <t>OFC Sap údržba</t>
  </si>
  <si>
    <t>OFC Sap dohody</t>
  </si>
  <si>
    <t>šport.programy - vlast.prostr.obce</t>
  </si>
  <si>
    <t>dotácia TTSK- šport.programy</t>
  </si>
  <si>
    <t>Chran.dielňa mzd.náklady Obec</t>
  </si>
  <si>
    <t>Chr.dielňa mzdové náklady Dotácia</t>
  </si>
  <si>
    <t>Chr.dielňa odvody Dotácia</t>
  </si>
  <si>
    <t>08.200</t>
  </si>
  <si>
    <t>Kultúra - kultúrny dom</t>
  </si>
  <si>
    <t>08 200 611 000</t>
  </si>
  <si>
    <t>Chran.dielňa mzd.nákl.</t>
  </si>
  <si>
    <t xml:space="preserve">Chrán.dielňa odvody </t>
  </si>
  <si>
    <t>KD energie</t>
  </si>
  <si>
    <t>KD voda</t>
  </si>
  <si>
    <t>Chrán. Dielňa mzd.náklady Dotácia</t>
  </si>
  <si>
    <t>Chrán.dielňa odvody Dotácia</t>
  </si>
  <si>
    <t>Oslavy sviatkov</t>
  </si>
  <si>
    <t>KD údržba</t>
  </si>
  <si>
    <t>TTSK projekty</t>
  </si>
  <si>
    <t xml:space="preserve">Ost. činnosť </t>
  </si>
  <si>
    <t>Knižnica voda</t>
  </si>
  <si>
    <t>Knižnica dohoda</t>
  </si>
  <si>
    <t>Knižnica - údržba budov</t>
  </si>
  <si>
    <t>Knižnica - knihy</t>
  </si>
  <si>
    <t>08.300</t>
  </si>
  <si>
    <t>Miestny rozhlas</t>
  </si>
  <si>
    <t>Údržba miestneho rozhlasu</t>
  </si>
  <si>
    <t>08.400</t>
  </si>
  <si>
    <t>Náboženské a spoločenské služby - cintorín</t>
  </si>
  <si>
    <t xml:space="preserve"> 08 400 632 001</t>
  </si>
  <si>
    <t>Cintorín - vodné</t>
  </si>
  <si>
    <t>Cintorín - materiál</t>
  </si>
  <si>
    <t>Cintorín - údržba</t>
  </si>
  <si>
    <t>Cintorín - odvoz smeti</t>
  </si>
  <si>
    <t>10.200</t>
  </si>
  <si>
    <t xml:space="preserve">Opatrovateľská služba </t>
  </si>
  <si>
    <t>10 200 637 014</t>
  </si>
  <si>
    <t>Opatrovateľská služba plat</t>
  </si>
  <si>
    <t>10 200 611 001</t>
  </si>
  <si>
    <t>OS IAZASI mzd.náklady</t>
  </si>
  <si>
    <t>OS IAZASI odvody</t>
  </si>
  <si>
    <t>OS IAZASI do ostatných ZP</t>
  </si>
  <si>
    <t>OS zdrav,OS IAZASI do SP</t>
  </si>
  <si>
    <t>OS IAZASI stravovanie, služby</t>
  </si>
  <si>
    <t>Dôchodcovia</t>
  </si>
  <si>
    <t>Dôchodcovia-všeobecný materiál</t>
  </si>
  <si>
    <t>Dôchodcovia-stravné</t>
  </si>
  <si>
    <t xml:space="preserve">Starostlivosť o star. občanov </t>
  </si>
  <si>
    <t>Dôchodcovia prepravné</t>
  </si>
  <si>
    <t>Starostlivosť o star. ob. TTSK</t>
  </si>
  <si>
    <t>TTSK  -obec</t>
  </si>
  <si>
    <t>Finančé dary pre dôchodcov</t>
  </si>
  <si>
    <t>10.700</t>
  </si>
  <si>
    <t>Denný stacionár</t>
  </si>
  <si>
    <t>Denný stacionár - plat</t>
  </si>
  <si>
    <t>621000/625000</t>
  </si>
  <si>
    <t>Denný stac. odvody do ZP, SP</t>
  </si>
  <si>
    <t>Príplatky DS</t>
  </si>
  <si>
    <t>Odmeny DS</t>
  </si>
  <si>
    <t>Denný stacionár - poistenie zodp.</t>
  </si>
  <si>
    <t>Denný stacionár - poistenie budov</t>
  </si>
  <si>
    <t>Denný stacionár -reprezentačné</t>
  </si>
  <si>
    <t>Denný stacionár - vš. služby</t>
  </si>
  <si>
    <t>Nájom budovy</t>
  </si>
  <si>
    <t>DS dohody</t>
  </si>
  <si>
    <t>Denný stacionár - všeobecný m.</t>
  </si>
  <si>
    <t>Denný stacionár - režijné náklady</t>
  </si>
  <si>
    <t>Spolu výdavky:</t>
  </si>
  <si>
    <t>Kapitálové výdavky:</t>
  </si>
  <si>
    <t xml:space="preserve"> 713 003</t>
  </si>
  <si>
    <t xml:space="preserve">WIFI pre Teba  </t>
  </si>
  <si>
    <t>713 003</t>
  </si>
  <si>
    <t>716 000</t>
  </si>
  <si>
    <t>nákup pozemkov</t>
  </si>
  <si>
    <t>WIFI EU</t>
  </si>
  <si>
    <t>717 001</t>
  </si>
  <si>
    <t>Rekonštrukcia budovy a areálu DS</t>
  </si>
  <si>
    <t>717 002</t>
  </si>
  <si>
    <t>713003</t>
  </si>
  <si>
    <t>POP</t>
  </si>
  <si>
    <t>Rekonštrukcia domu smútku a areálu cintorína</t>
  </si>
  <si>
    <t>Výstavba budovy pož.zbrojnice</t>
  </si>
  <si>
    <t>717 003</t>
  </si>
  <si>
    <t>Výstavba inkl. Dets. Ihriska</t>
  </si>
  <si>
    <t>717</t>
  </si>
  <si>
    <t>Finančné operácie príjmové:</t>
  </si>
  <si>
    <t>Bilančný prevod</t>
  </si>
  <si>
    <t>krátkodobý kontokor.úver</t>
  </si>
  <si>
    <t>Úver - štát</t>
  </si>
  <si>
    <t>Dlhodobé bankové úvery</t>
  </si>
  <si>
    <t>Spolu:</t>
  </si>
  <si>
    <t>Finančné operácie výdavkové:</t>
  </si>
  <si>
    <t>Splácanie krátkodobého úveru</t>
  </si>
  <si>
    <t>Rekapitulácia príjmov a výdavkov:</t>
  </si>
  <si>
    <t>Bežné príjmy</t>
  </si>
  <si>
    <t>Kapitálové príjmy</t>
  </si>
  <si>
    <t>Príjmové finančné operácie</t>
  </si>
  <si>
    <t>Príjmy celkom:</t>
  </si>
  <si>
    <t>Bežné výdavky</t>
  </si>
  <si>
    <t>Kapitálové výdavky</t>
  </si>
  <si>
    <t>Výdavkové finančné operácie</t>
  </si>
  <si>
    <t>Výdavky celkom:</t>
  </si>
  <si>
    <t>Rozdiel medzi P a V:</t>
  </si>
  <si>
    <t xml:space="preserve">Vyvesené dňa: </t>
  </si>
  <si>
    <t xml:space="preserve">Zvesené dňa:  </t>
  </si>
  <si>
    <t xml:space="preserve">Z preplatkov a RZZP  </t>
  </si>
  <si>
    <t>Špeciálne služby, právne</t>
  </si>
  <si>
    <t xml:space="preserve">Splácanie úveru Prima banka </t>
  </si>
  <si>
    <t>Poistné zdravotné</t>
  </si>
  <si>
    <t>Rybársky deň + propagácia a rekl.</t>
  </si>
  <si>
    <t>Očakávaná skutočnosť k 31.12.2022</t>
  </si>
  <si>
    <t>Rozpočet  na rok 2025</t>
  </si>
  <si>
    <t>Skutočnosť k 31.12.2021</t>
  </si>
  <si>
    <t>Očakávaná skutočnočnosť k 31.12.2022</t>
  </si>
  <si>
    <t xml:space="preserve">POP </t>
  </si>
  <si>
    <t>I. Úprava rozpočtu 2022</t>
  </si>
  <si>
    <t>Knižnica, pošta, kostol</t>
  </si>
  <si>
    <t>II. Úprava rozpočtu 2022</t>
  </si>
  <si>
    <t>Skutočnosť k 31.12.2020</t>
  </si>
  <si>
    <t>Komunálna technika</t>
  </si>
  <si>
    <t>Výstavba budovy DHZ</t>
  </si>
  <si>
    <t>Návrh viacročného rozpočtu obce Sap na roky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</si>
</sst>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 Sk&quot;_-;\-* #,##0.00&quot; Sk&quot;_-;_-* \-??&quot; Sk&quot;_-;_-@_-"/>
    <numFmt numFmtId="165" formatCode="#,##0\ _€"/>
    <numFmt numFmtId="166" formatCode="[$-41B]#,##0\ _S_k;\-#,##0\ _S_k"/>
    <numFmt numFmtId="167" formatCode="[$-41B]#,##0\ _S_k;[Red]\-#,##0\ _S_k"/>
    <numFmt numFmtId="168" formatCode="#,##0&quot; €&quot;"/>
    <numFmt numFmtId="169" formatCode="#,##0.00\ _€"/>
    <numFmt numFmtId="170" formatCode="#,##0\ [$€-1];[Red]\-#,##0\ [$€-1]"/>
    <numFmt numFmtId="171" formatCode="#,##0\ [$€-1]"/>
    <numFmt numFmtId="172" formatCode="[$-41B]d/m/yyyy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  <font>
      <sz val="16"/>
      <color rgb="FFFF0000"/>
      <name val="Arial"/>
      <family val="2"/>
      <charset val="238"/>
    </font>
    <font>
      <i/>
      <sz val="16"/>
      <name val="Arial"/>
      <family val="2"/>
      <charset val="238"/>
    </font>
    <font>
      <sz val="9"/>
      <name val="Arial"/>
      <family val="2"/>
      <charset val="238"/>
    </font>
    <font>
      <b/>
      <i/>
      <sz val="16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2F0D9"/>
        <bgColor rgb="FFD6DCE5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6" tint="0.39997558519241921"/>
        <bgColor rgb="FFD6DCE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6DCE5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rgb="FFE2F0D9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64" fontId="2" fillId="0" borderId="0" applyBorder="0"/>
    <xf numFmtId="0" fontId="1" fillId="0" borderId="0" applyBorder="0"/>
    <xf numFmtId="165" fontId="1" fillId="0" borderId="0" applyBorder="0"/>
    <xf numFmtId="166" fontId="2" fillId="0" borderId="0" applyBorder="0"/>
    <xf numFmtId="167" fontId="3" fillId="0" borderId="1"/>
    <xf numFmtId="165" fontId="1" fillId="0" borderId="0" applyBorder="0"/>
    <xf numFmtId="168" fontId="1" fillId="0" borderId="1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5" fillId="2" borderId="0" xfId="0" applyFont="1" applyFill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169" fontId="7" fillId="0" borderId="1" xfId="0" applyNumberFormat="1" applyFont="1" applyBorder="1" applyAlignment="1">
      <alignment wrapText="1"/>
    </xf>
    <xf numFmtId="3" fontId="4" fillId="0" borderId="1" xfId="0" applyNumberFormat="1" applyFont="1" applyBorder="1"/>
    <xf numFmtId="0" fontId="4" fillId="0" borderId="1" xfId="0" applyFont="1" applyBorder="1" applyAlignment="1">
      <alignment wrapText="1"/>
    </xf>
    <xf numFmtId="169" fontId="4" fillId="0" borderId="1" xfId="0" applyNumberFormat="1" applyFont="1" applyBorder="1" applyAlignment="1">
      <alignment wrapText="1"/>
    </xf>
    <xf numFmtId="3" fontId="7" fillId="0" borderId="1" xfId="0" applyNumberFormat="1" applyFont="1" applyBorder="1"/>
    <xf numFmtId="0" fontId="7" fillId="0" borderId="1" xfId="0" applyFont="1" applyBorder="1" applyAlignment="1">
      <alignment wrapText="1"/>
    </xf>
    <xf numFmtId="169" fontId="8" fillId="0" borderId="1" xfId="0" applyNumberFormat="1" applyFont="1" applyBorder="1" applyAlignment="1">
      <alignment wrapText="1"/>
    </xf>
    <xf numFmtId="169" fontId="4" fillId="2" borderId="1" xfId="0" applyNumberFormat="1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/>
    </xf>
    <xf numFmtId="169" fontId="4" fillId="0" borderId="0" xfId="0" applyNumberFormat="1" applyFont="1" applyBorder="1" applyAlignment="1">
      <alignment wrapText="1"/>
    </xf>
    <xf numFmtId="169" fontId="7" fillId="0" borderId="0" xfId="0" applyNumberFormat="1" applyFont="1" applyBorder="1" applyAlignment="1">
      <alignment wrapText="1"/>
    </xf>
    <xf numFmtId="0" fontId="7" fillId="4" borderId="0" xfId="0" applyFont="1" applyFill="1" applyBorder="1" applyAlignment="1">
      <alignment wrapText="1"/>
    </xf>
    <xf numFmtId="169" fontId="7" fillId="4" borderId="3" xfId="0" applyNumberFormat="1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5" fillId="0" borderId="0" xfId="0" applyFont="1" applyBorder="1"/>
    <xf numFmtId="0" fontId="4" fillId="0" borderId="0" xfId="0" applyFont="1" applyBorder="1"/>
    <xf numFmtId="0" fontId="4" fillId="0" borderId="1" xfId="0" applyFont="1" applyBorder="1"/>
    <xf numFmtId="3" fontId="4" fillId="4" borderId="3" xfId="0" applyNumberFormat="1" applyFont="1" applyFill="1" applyBorder="1"/>
    <xf numFmtId="0" fontId="7" fillId="4" borderId="3" xfId="0" applyFont="1" applyFill="1" applyBorder="1" applyAlignment="1">
      <alignment wrapText="1"/>
    </xf>
    <xf numFmtId="0" fontId="5" fillId="0" borderId="5" xfId="0" applyFont="1" applyBorder="1"/>
    <xf numFmtId="0" fontId="7" fillId="0" borderId="5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69" fontId="9" fillId="2" borderId="1" xfId="0" applyNumberFormat="1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wrapText="1"/>
    </xf>
    <xf numFmtId="169" fontId="4" fillId="5" borderId="1" xfId="0" applyNumberFormat="1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 vertical="top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0" fontId="7" fillId="0" borderId="0" xfId="0" applyFont="1"/>
    <xf numFmtId="49" fontId="4" fillId="0" borderId="1" xfId="0" applyNumberFormat="1" applyFont="1" applyBorder="1" applyAlignment="1">
      <alignment horizontal="right" vertical="top"/>
    </xf>
    <xf numFmtId="169" fontId="4" fillId="0" borderId="0" xfId="0" applyNumberFormat="1" applyFont="1" applyBorder="1" applyAlignment="1">
      <alignment horizontal="center" wrapText="1"/>
    </xf>
    <xf numFmtId="49" fontId="4" fillId="4" borderId="0" xfId="0" applyNumberFormat="1" applyFont="1" applyFill="1" applyBorder="1" applyAlignment="1">
      <alignment horizontal="right"/>
    </xf>
    <xf numFmtId="169" fontId="7" fillId="4" borderId="0" xfId="0" applyNumberFormat="1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9" fontId="7" fillId="0" borderId="0" xfId="0" applyNumberFormat="1" applyFont="1" applyAlignment="1">
      <alignment wrapText="1"/>
    </xf>
    <xf numFmtId="169" fontId="4" fillId="0" borderId="0" xfId="0" applyNumberFormat="1" applyFont="1" applyAlignment="1">
      <alignment wrapText="1"/>
    </xf>
    <xf numFmtId="169" fontId="7" fillId="0" borderId="5" xfId="0" applyNumberFormat="1" applyFont="1" applyBorder="1" applyAlignment="1">
      <alignment wrapText="1"/>
    </xf>
    <xf numFmtId="170" fontId="4" fillId="0" borderId="1" xfId="0" applyNumberFormat="1" applyFont="1" applyBorder="1" applyAlignment="1">
      <alignment wrapText="1"/>
    </xf>
    <xf numFmtId="169" fontId="4" fillId="0" borderId="1" xfId="2" applyNumberFormat="1" applyFont="1" applyBorder="1" applyAlignment="1">
      <alignment wrapText="1"/>
    </xf>
    <xf numFmtId="3" fontId="7" fillId="4" borderId="3" xfId="0" applyNumberFormat="1" applyFont="1" applyFill="1" applyBorder="1"/>
    <xf numFmtId="3" fontId="7" fillId="4" borderId="3" xfId="0" applyNumberFormat="1" applyFont="1" applyFill="1" applyBorder="1" applyAlignment="1">
      <alignment wrapText="1"/>
    </xf>
    <xf numFmtId="169" fontId="7" fillId="4" borderId="3" xfId="2" applyNumberFormat="1" applyFont="1" applyFill="1" applyBorder="1" applyAlignment="1">
      <alignment wrapText="1"/>
    </xf>
    <xf numFmtId="170" fontId="7" fillId="0" borderId="0" xfId="0" applyNumberFormat="1" applyFont="1" applyBorder="1" applyAlignment="1">
      <alignment wrapText="1"/>
    </xf>
    <xf numFmtId="169" fontId="4" fillId="2" borderId="5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170" fontId="4" fillId="0" borderId="0" xfId="0" applyNumberFormat="1" applyFont="1" applyBorder="1" applyAlignment="1">
      <alignment wrapText="1"/>
    </xf>
    <xf numFmtId="171" fontId="7" fillId="0" borderId="5" xfId="0" applyNumberFormat="1" applyFont="1" applyBorder="1"/>
    <xf numFmtId="170" fontId="7" fillId="0" borderId="7" xfId="0" applyNumberFormat="1" applyFont="1" applyBorder="1" applyAlignment="1">
      <alignment wrapText="1"/>
    </xf>
    <xf numFmtId="171" fontId="7" fillId="0" borderId="1" xfId="0" applyNumberFormat="1" applyFont="1" applyBorder="1" applyAlignment="1">
      <alignment horizontal="center" vertical="center" wrapText="1"/>
    </xf>
    <xf numFmtId="171" fontId="4" fillId="0" borderId="0" xfId="0" applyNumberFormat="1" applyFont="1" applyBorder="1"/>
    <xf numFmtId="0" fontId="4" fillId="0" borderId="8" xfId="0" applyFont="1" applyBorder="1" applyAlignment="1">
      <alignment wrapText="1"/>
    </xf>
    <xf numFmtId="170" fontId="4" fillId="0" borderId="9" xfId="0" applyNumberFormat="1" applyFont="1" applyBorder="1" applyAlignment="1">
      <alignment wrapText="1"/>
    </xf>
    <xf numFmtId="171" fontId="4" fillId="0" borderId="1" xfId="0" applyNumberFormat="1" applyFont="1" applyBorder="1"/>
    <xf numFmtId="0" fontId="4" fillId="0" borderId="8" xfId="0" applyFont="1" applyBorder="1" applyAlignment="1"/>
    <xf numFmtId="0" fontId="5" fillId="2" borderId="3" xfId="0" applyFont="1" applyFill="1" applyBorder="1" applyAlignment="1"/>
    <xf numFmtId="170" fontId="4" fillId="2" borderId="3" xfId="0" applyNumberFormat="1" applyFont="1" applyFill="1" applyBorder="1" applyAlignment="1">
      <alignment wrapText="1"/>
    </xf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168" fontId="4" fillId="0" borderId="0" xfId="7" applyFont="1" applyBorder="1"/>
    <xf numFmtId="0" fontId="4" fillId="0" borderId="10" xfId="0" applyFont="1" applyBorder="1" applyAlignment="1"/>
    <xf numFmtId="170" fontId="4" fillId="0" borderId="7" xfId="0" applyNumberFormat="1" applyFont="1" applyBorder="1" applyAlignment="1">
      <alignment wrapText="1"/>
    </xf>
    <xf numFmtId="168" fontId="4" fillId="0" borderId="1" xfId="7" applyFont="1"/>
    <xf numFmtId="168" fontId="4" fillId="0" borderId="6" xfId="7" applyFont="1" applyBorder="1"/>
    <xf numFmtId="0" fontId="4" fillId="0" borderId="11" xfId="0" applyFont="1" applyBorder="1" applyAlignment="1"/>
    <xf numFmtId="170" fontId="4" fillId="0" borderId="12" xfId="0" applyNumberFormat="1" applyFont="1" applyBorder="1" applyAlignment="1">
      <alignment wrapText="1"/>
    </xf>
    <xf numFmtId="0" fontId="4" fillId="0" borderId="0" xfId="0" applyFont="1" applyBorder="1" applyAlignment="1"/>
    <xf numFmtId="171" fontId="10" fillId="0" borderId="0" xfId="0" applyNumberFormat="1" applyFont="1" applyBorder="1"/>
    <xf numFmtId="172" fontId="4" fillId="0" borderId="0" xfId="0" applyNumberFormat="1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1" xfId="0" applyFont="1" applyFill="1" applyBorder="1" applyAlignment="1">
      <alignment horizontal="center" wrapText="1" shrinkToFit="1"/>
    </xf>
    <xf numFmtId="169" fontId="7" fillId="0" borderId="1" xfId="0" applyNumberFormat="1" applyFont="1" applyFill="1" applyBorder="1" applyAlignment="1">
      <alignment wrapText="1"/>
    </xf>
    <xf numFmtId="169" fontId="4" fillId="0" borderId="1" xfId="0" applyNumberFormat="1" applyFont="1" applyFill="1" applyBorder="1" applyAlignment="1">
      <alignment wrapText="1"/>
    </xf>
    <xf numFmtId="169" fontId="8" fillId="0" borderId="1" xfId="0" applyNumberFormat="1" applyFont="1" applyFill="1" applyBorder="1" applyAlignment="1">
      <alignment wrapText="1"/>
    </xf>
    <xf numFmtId="169" fontId="4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horizontal="center" vertical="center" wrapText="1" shrinkToFit="1"/>
    </xf>
    <xf numFmtId="169" fontId="4" fillId="0" borderId="1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/>
    <xf numFmtId="0" fontId="7" fillId="0" borderId="0" xfId="0" applyFont="1" applyFill="1"/>
    <xf numFmtId="169" fontId="7" fillId="0" borderId="0" xfId="0" applyNumberFormat="1" applyFont="1" applyFill="1" applyBorder="1" applyAlignment="1">
      <alignment wrapText="1"/>
    </xf>
    <xf numFmtId="169" fontId="7" fillId="0" borderId="0" xfId="0" applyNumberFormat="1" applyFont="1" applyFill="1" applyAlignment="1">
      <alignment wrapText="1"/>
    </xf>
    <xf numFmtId="169" fontId="7" fillId="0" borderId="5" xfId="0" applyNumberFormat="1" applyFont="1" applyFill="1" applyBorder="1" applyAlignment="1">
      <alignment wrapText="1"/>
    </xf>
    <xf numFmtId="169" fontId="4" fillId="0" borderId="1" xfId="2" applyNumberFormat="1" applyFont="1" applyFill="1" applyBorder="1" applyAlignment="1">
      <alignment wrapText="1"/>
    </xf>
    <xf numFmtId="169" fontId="4" fillId="0" borderId="5" xfId="0" applyNumberFormat="1" applyFont="1" applyFill="1" applyBorder="1" applyAlignment="1">
      <alignment wrapText="1"/>
    </xf>
    <xf numFmtId="171" fontId="7" fillId="0" borderId="5" xfId="0" applyNumberFormat="1" applyFont="1" applyFill="1" applyBorder="1"/>
    <xf numFmtId="171" fontId="7" fillId="0" borderId="1" xfId="0" applyNumberFormat="1" applyFont="1" applyFill="1" applyBorder="1" applyAlignment="1">
      <alignment horizontal="center" vertical="center" wrapText="1"/>
    </xf>
    <xf numFmtId="171" fontId="4" fillId="0" borderId="1" xfId="0" applyNumberFormat="1" applyFont="1" applyFill="1" applyBorder="1"/>
    <xf numFmtId="168" fontId="4" fillId="0" borderId="1" xfId="7" applyFont="1" applyFill="1"/>
    <xf numFmtId="168" fontId="4" fillId="0" borderId="6" xfId="7" applyFont="1" applyFill="1" applyBorder="1"/>
    <xf numFmtId="171" fontId="10" fillId="0" borderId="0" xfId="0" applyNumberFormat="1" applyFont="1" applyFill="1" applyBorder="1"/>
    <xf numFmtId="0" fontId="11" fillId="0" borderId="0" xfId="0" applyFont="1" applyFill="1"/>
    <xf numFmtId="4" fontId="2" fillId="0" borderId="0" xfId="0" applyNumberFormat="1" applyFont="1" applyFill="1"/>
    <xf numFmtId="0" fontId="2" fillId="0" borderId="0" xfId="0" applyFont="1" applyFill="1"/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169" fontId="4" fillId="2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vertical="center"/>
    </xf>
    <xf numFmtId="169" fontId="4" fillId="0" borderId="4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2" fontId="4" fillId="0" borderId="0" xfId="0" applyNumberFormat="1" applyFont="1"/>
    <xf numFmtId="169" fontId="9" fillId="0" borderId="1" xfId="0" applyNumberFormat="1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 shrinkToFit="1"/>
    </xf>
    <xf numFmtId="169" fontId="9" fillId="0" borderId="1" xfId="2" applyNumberFormat="1" applyFont="1" applyFill="1" applyBorder="1" applyAlignment="1">
      <alignment wrapText="1"/>
    </xf>
    <xf numFmtId="169" fontId="8" fillId="7" borderId="0" xfId="0" applyNumberFormat="1" applyFont="1" applyFill="1" applyBorder="1" applyAlignment="1">
      <alignment wrapText="1"/>
    </xf>
    <xf numFmtId="169" fontId="8" fillId="6" borderId="1" xfId="0" applyNumberFormat="1" applyFont="1" applyFill="1" applyBorder="1" applyAlignment="1">
      <alignment wrapText="1"/>
    </xf>
    <xf numFmtId="169" fontId="8" fillId="7" borderId="1" xfId="0" applyNumberFormat="1" applyFont="1" applyFill="1" applyBorder="1" applyAlignment="1">
      <alignment wrapText="1"/>
    </xf>
    <xf numFmtId="169" fontId="7" fillId="8" borderId="3" xfId="0" applyNumberFormat="1" applyFont="1" applyFill="1" applyBorder="1" applyAlignment="1">
      <alignment wrapText="1"/>
    </xf>
    <xf numFmtId="169" fontId="7" fillId="8" borderId="0" xfId="0" applyNumberFormat="1" applyFont="1" applyFill="1" applyBorder="1" applyAlignment="1">
      <alignment wrapText="1"/>
    </xf>
    <xf numFmtId="0" fontId="4" fillId="8" borderId="0" xfId="0" applyFont="1" applyFill="1"/>
    <xf numFmtId="0" fontId="6" fillId="0" borderId="0" xfId="0" applyFont="1" applyFill="1"/>
    <xf numFmtId="3" fontId="8" fillId="7" borderId="1" xfId="0" applyNumberFormat="1" applyFont="1" applyFill="1" applyBorder="1" applyAlignment="1">
      <alignment horizontal="right"/>
    </xf>
    <xf numFmtId="0" fontId="8" fillId="7" borderId="1" xfId="0" applyFont="1" applyFill="1" applyBorder="1" applyAlignment="1">
      <alignment wrapText="1"/>
    </xf>
    <xf numFmtId="0" fontId="7" fillId="8" borderId="0" xfId="0" applyFont="1" applyFill="1" applyBorder="1"/>
    <xf numFmtId="0" fontId="7" fillId="8" borderId="0" xfId="0" applyFont="1" applyFill="1" applyBorder="1" applyAlignment="1">
      <alignment wrapText="1"/>
    </xf>
    <xf numFmtId="0" fontId="4" fillId="8" borderId="0" xfId="0" applyFont="1" applyFill="1" applyBorder="1"/>
    <xf numFmtId="3" fontId="8" fillId="9" borderId="1" xfId="0" applyNumberFormat="1" applyFont="1" applyFill="1" applyBorder="1"/>
    <xf numFmtId="0" fontId="8" fillId="9" borderId="1" xfId="0" applyFont="1" applyFill="1" applyBorder="1" applyAlignment="1">
      <alignment wrapText="1"/>
    </xf>
    <xf numFmtId="169" fontId="8" fillId="9" borderId="1" xfId="0" applyNumberFormat="1" applyFont="1" applyFill="1" applyBorder="1" applyAlignment="1">
      <alignment wrapText="1"/>
    </xf>
    <xf numFmtId="0" fontId="4" fillId="9" borderId="0" xfId="0" applyFont="1" applyFill="1"/>
    <xf numFmtId="0" fontId="7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169" fontId="7" fillId="6" borderId="1" xfId="0" applyNumberFormat="1" applyFont="1" applyFill="1" applyBorder="1" applyAlignment="1">
      <alignment wrapText="1" shrinkToFit="1"/>
    </xf>
    <xf numFmtId="169" fontId="7" fillId="7" borderId="1" xfId="0" applyNumberFormat="1" applyFont="1" applyFill="1" applyBorder="1" applyAlignment="1">
      <alignment wrapText="1" shrinkToFit="1"/>
    </xf>
    <xf numFmtId="0" fontId="7" fillId="6" borderId="1" xfId="0" applyFont="1" applyFill="1" applyBorder="1" applyAlignment="1">
      <alignment wrapText="1"/>
    </xf>
    <xf numFmtId="169" fontId="4" fillId="7" borderId="0" xfId="0" applyNumberFormat="1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169" fontId="8" fillId="10" borderId="1" xfId="0" applyNumberFormat="1" applyFont="1" applyFill="1" applyBorder="1" applyAlignment="1">
      <alignment wrapText="1"/>
    </xf>
    <xf numFmtId="169" fontId="4" fillId="9" borderId="0" xfId="0" applyNumberFormat="1" applyFont="1" applyFill="1" applyBorder="1" applyAlignment="1">
      <alignment wrapText="1"/>
    </xf>
    <xf numFmtId="169" fontId="7" fillId="8" borderId="3" xfId="2" applyNumberFormat="1" applyFont="1" applyFill="1" applyBorder="1" applyAlignment="1">
      <alignment wrapText="1"/>
    </xf>
    <xf numFmtId="169" fontId="4" fillId="8" borderId="0" xfId="0" applyNumberFormat="1" applyFont="1" applyFill="1" applyAlignment="1">
      <alignment wrapText="1"/>
    </xf>
    <xf numFmtId="169" fontId="9" fillId="0" borderId="1" xfId="0" applyNumberFormat="1" applyFont="1" applyBorder="1" applyAlignment="1">
      <alignment wrapText="1"/>
    </xf>
    <xf numFmtId="169" fontId="4" fillId="0" borderId="0" xfId="0" applyNumberFormat="1" applyFont="1" applyBorder="1" applyAlignment="1">
      <alignment horizontal="right" wrapText="1"/>
    </xf>
    <xf numFmtId="3" fontId="7" fillId="10" borderId="1" xfId="0" applyNumberFormat="1" applyFont="1" applyFill="1" applyBorder="1" applyAlignment="1">
      <alignment horizontal="right"/>
    </xf>
    <xf numFmtId="49" fontId="7" fillId="10" borderId="1" xfId="0" applyNumberFormat="1" applyFont="1" applyFill="1" applyBorder="1" applyAlignment="1">
      <alignment horizontal="right"/>
    </xf>
    <xf numFmtId="0" fontId="8" fillId="9" borderId="1" xfId="0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 wrapText="1"/>
    </xf>
    <xf numFmtId="169" fontId="8" fillId="9" borderId="1" xfId="0" applyNumberFormat="1" applyFont="1" applyFill="1" applyBorder="1" applyAlignment="1">
      <alignment wrapText="1" shrinkToFit="1"/>
    </xf>
    <xf numFmtId="169" fontId="8" fillId="9" borderId="0" xfId="0" applyNumberFormat="1" applyFont="1" applyFill="1" applyBorder="1" applyAlignment="1">
      <alignment wrapText="1"/>
    </xf>
    <xf numFmtId="169" fontId="4" fillId="10" borderId="0" xfId="0" applyNumberFormat="1" applyFont="1" applyFill="1" applyBorder="1" applyAlignment="1">
      <alignment wrapText="1"/>
    </xf>
    <xf numFmtId="3" fontId="7" fillId="10" borderId="1" xfId="0" applyNumberFormat="1" applyFont="1" applyFill="1" applyBorder="1"/>
    <xf numFmtId="49" fontId="7" fillId="9" borderId="1" xfId="0" applyNumberFormat="1" applyFont="1" applyFill="1" applyBorder="1" applyAlignment="1">
      <alignment horizontal="right"/>
    </xf>
    <xf numFmtId="0" fontId="7" fillId="9" borderId="1" xfId="0" applyFont="1" applyFill="1" applyBorder="1" applyAlignment="1">
      <alignment wrapText="1"/>
    </xf>
    <xf numFmtId="3" fontId="7" fillId="9" borderId="1" xfId="0" applyNumberFormat="1" applyFont="1" applyFill="1" applyBorder="1" applyAlignment="1">
      <alignment horizontal="right"/>
    </xf>
    <xf numFmtId="169" fontId="12" fillId="10" borderId="1" xfId="0" applyNumberFormat="1" applyFont="1" applyFill="1" applyBorder="1" applyAlignment="1">
      <alignment wrapText="1"/>
    </xf>
    <xf numFmtId="169" fontId="8" fillId="3" borderId="1" xfId="0" applyNumberFormat="1" applyFont="1" applyFill="1" applyBorder="1" applyAlignment="1">
      <alignment wrapText="1" shrinkToFit="1"/>
    </xf>
    <xf numFmtId="169" fontId="8" fillId="3" borderId="1" xfId="0" applyNumberFormat="1" applyFont="1" applyFill="1" applyBorder="1" applyAlignment="1">
      <alignment wrapText="1"/>
    </xf>
    <xf numFmtId="0" fontId="7" fillId="6" borderId="1" xfId="0" applyFont="1" applyFill="1" applyBorder="1" applyAlignment="1">
      <alignment horizontal="right" vertical="center" wrapText="1"/>
    </xf>
    <xf numFmtId="170" fontId="4" fillId="11" borderId="3" xfId="0" applyNumberFormat="1" applyFont="1" applyFill="1" applyBorder="1" applyAlignment="1">
      <alignment wrapText="1"/>
    </xf>
    <xf numFmtId="171" fontId="7" fillId="12" borderId="3" xfId="0" applyNumberFormat="1" applyFont="1" applyFill="1" applyBorder="1"/>
    <xf numFmtId="171" fontId="7" fillId="13" borderId="3" xfId="0" applyNumberFormat="1" applyFont="1" applyFill="1" applyBorder="1"/>
    <xf numFmtId="171" fontId="4" fillId="13" borderId="0" xfId="0" applyNumberFormat="1" applyFont="1" applyFill="1" applyBorder="1"/>
    <xf numFmtId="168" fontId="7" fillId="12" borderId="3" xfId="7" applyFont="1" applyFill="1" applyBorder="1"/>
    <xf numFmtId="168" fontId="7" fillId="13" borderId="3" xfId="7" applyFont="1" applyFill="1" applyBorder="1"/>
    <xf numFmtId="0" fontId="4" fillId="13" borderId="0" xfId="0" applyFont="1" applyFill="1" applyBorder="1"/>
    <xf numFmtId="169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</cellXfs>
  <cellStyles count="8">
    <cellStyle name="Normálne" xfId="0" builtinId="0"/>
    <cellStyle name="Štýl 1" xfId="1"/>
    <cellStyle name="Štýl 2" xfId="2"/>
    <cellStyle name="Štýl 3" xfId="3"/>
    <cellStyle name="Štýl 4" xfId="4"/>
    <cellStyle name="Štýl 5" xfId="5"/>
    <cellStyle name="Štýl 6" xfId="6"/>
    <cellStyle name="Štýl 7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29"/>
  <sheetViews>
    <sheetView tabSelected="1" topLeftCell="A265" zoomScale="75" zoomScaleNormal="75" workbookViewId="0">
      <selection activeCell="F286" sqref="F286"/>
    </sheetView>
  </sheetViews>
  <sheetFormatPr defaultColWidth="9.109375" defaultRowHeight="13.2" x14ac:dyDescent="0.25"/>
  <cols>
    <col min="1" max="1" width="21.5546875" style="1" customWidth="1"/>
    <col min="2" max="2" width="38.6640625" style="2" customWidth="1"/>
    <col min="3" max="3" width="22.5546875" style="2" customWidth="1"/>
    <col min="4" max="4" width="19.6640625" style="1" customWidth="1"/>
    <col min="5" max="5" width="20" style="121" customWidth="1"/>
    <col min="6" max="6" width="19.33203125" style="1" customWidth="1"/>
    <col min="7" max="8" width="19.33203125" style="1" hidden="1" customWidth="1"/>
    <col min="9" max="9" width="20" style="121" hidden="1" customWidth="1"/>
    <col min="10" max="10" width="19.5546875" style="121" customWidth="1"/>
    <col min="11" max="11" width="0.109375" style="1" customWidth="1"/>
    <col min="12" max="13" width="19.5546875" style="121" customWidth="1"/>
    <col min="14" max="14" width="11.5546875" style="1" customWidth="1"/>
    <col min="15" max="1025" width="9.109375" style="1"/>
  </cols>
  <sheetData>
    <row r="1" spans="1:23" ht="21" x14ac:dyDescent="0.4">
      <c r="A1" s="185" t="s">
        <v>309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3" ht="20.399999999999999" x14ac:dyDescent="0.35">
      <c r="A2" s="3"/>
      <c r="B2" s="4"/>
      <c r="C2" s="3"/>
      <c r="D2" s="3"/>
      <c r="E2" s="95"/>
      <c r="F2" s="3"/>
      <c r="G2" s="3"/>
      <c r="H2" s="3"/>
      <c r="I2" s="95"/>
      <c r="J2" s="95"/>
      <c r="K2" s="5"/>
      <c r="L2" s="95"/>
      <c r="M2" s="9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8" customFormat="1" ht="21" x14ac:dyDescent="0.4">
      <c r="A3" s="6" t="s">
        <v>0</v>
      </c>
      <c r="B3" s="7"/>
      <c r="C3" s="5"/>
      <c r="D3" s="5"/>
      <c r="E3" s="96"/>
      <c r="F3" s="5"/>
      <c r="G3" s="5"/>
      <c r="H3" s="5"/>
      <c r="I3" s="96"/>
      <c r="J3" s="96"/>
      <c r="K3" s="5"/>
      <c r="L3" s="96"/>
      <c r="M3" s="96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8" customFormat="1" ht="63" x14ac:dyDescent="0.4">
      <c r="A4" s="9" t="s">
        <v>1</v>
      </c>
      <c r="B4" s="10" t="s">
        <v>2</v>
      </c>
      <c r="C4" s="11" t="s">
        <v>306</v>
      </c>
      <c r="D4" s="11" t="s">
        <v>300</v>
      </c>
      <c r="E4" s="97" t="s">
        <v>3</v>
      </c>
      <c r="F4" s="11" t="s">
        <v>298</v>
      </c>
      <c r="G4" s="11" t="s">
        <v>303</v>
      </c>
      <c r="H4" s="11" t="s">
        <v>305</v>
      </c>
      <c r="I4" s="97" t="s">
        <v>3</v>
      </c>
      <c r="J4" s="97" t="s">
        <v>4</v>
      </c>
      <c r="K4" s="12"/>
      <c r="L4" s="97" t="s">
        <v>5</v>
      </c>
      <c r="M4" s="97" t="s">
        <v>299</v>
      </c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138" customFormat="1" ht="20.399999999999999" x14ac:dyDescent="0.35">
      <c r="A5" s="163">
        <v>100</v>
      </c>
      <c r="B5" s="164" t="s">
        <v>6</v>
      </c>
      <c r="C5" s="173">
        <f t="shared" ref="C5" si="0">C6+C8+C11</f>
        <v>149593.76999999999</v>
      </c>
      <c r="D5" s="165">
        <f t="shared" ref="D5:J5" si="1">D6+D8+D11</f>
        <v>154861.28</v>
      </c>
      <c r="E5" s="165">
        <f t="shared" ref="E5" si="2">E6+E8+E11</f>
        <v>160934</v>
      </c>
      <c r="F5" s="165">
        <f t="shared" si="1"/>
        <v>150276</v>
      </c>
      <c r="G5" s="165"/>
      <c r="H5" s="165"/>
      <c r="I5" s="165">
        <f t="shared" si="1"/>
        <v>160934</v>
      </c>
      <c r="J5" s="165">
        <f t="shared" si="1"/>
        <v>179830</v>
      </c>
      <c r="K5" s="166"/>
      <c r="L5" s="165">
        <f t="shared" ref="L5:M5" si="3">L6+L8+L11</f>
        <v>179830</v>
      </c>
      <c r="M5" s="165">
        <f t="shared" si="3"/>
        <v>179830</v>
      </c>
      <c r="N5" s="96"/>
      <c r="O5" s="96"/>
      <c r="P5" s="96"/>
      <c r="Q5" s="96"/>
      <c r="R5" s="96"/>
      <c r="S5" s="96"/>
      <c r="T5" s="96"/>
      <c r="U5" s="96"/>
      <c r="V5" s="96"/>
      <c r="W5" s="96"/>
    </row>
    <row r="6" spans="1:23" s="8" customFormat="1" ht="42" x14ac:dyDescent="0.4">
      <c r="A6" s="13">
        <v>110</v>
      </c>
      <c r="B6" s="14" t="s">
        <v>7</v>
      </c>
      <c r="C6" s="15">
        <f>C7</f>
        <v>113225.93</v>
      </c>
      <c r="D6" s="15">
        <f>D7</f>
        <v>115697</v>
      </c>
      <c r="E6" s="98">
        <v>120423</v>
      </c>
      <c r="F6" s="15">
        <v>109692</v>
      </c>
      <c r="G6" s="15"/>
      <c r="H6" s="15"/>
      <c r="I6" s="98">
        <v>120423</v>
      </c>
      <c r="J6" s="98">
        <f>J7</f>
        <v>126577</v>
      </c>
      <c r="K6" s="5"/>
      <c r="L6" s="98">
        <f>L7</f>
        <v>126577</v>
      </c>
      <c r="M6" s="98">
        <f>M7</f>
        <v>126577</v>
      </c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8" customFormat="1" ht="45.75" customHeight="1" x14ac:dyDescent="0.35">
      <c r="A7" s="16">
        <v>111003</v>
      </c>
      <c r="B7" s="17" t="s">
        <v>8</v>
      </c>
      <c r="C7" s="18">
        <v>113225.93</v>
      </c>
      <c r="D7" s="18">
        <v>115697</v>
      </c>
      <c r="E7" s="99">
        <v>120423</v>
      </c>
      <c r="F7" s="18">
        <v>109692</v>
      </c>
      <c r="G7" s="18"/>
      <c r="H7" s="18"/>
      <c r="I7" s="99">
        <v>120423</v>
      </c>
      <c r="J7" s="99">
        <v>126577</v>
      </c>
      <c r="K7" s="5"/>
      <c r="L7" s="99">
        <v>126577</v>
      </c>
      <c r="M7" s="99">
        <v>126577</v>
      </c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s="8" customFormat="1" ht="22.5" customHeight="1" x14ac:dyDescent="0.4">
      <c r="A8" s="19">
        <v>120</v>
      </c>
      <c r="B8" s="20" t="s">
        <v>9</v>
      </c>
      <c r="C8" s="21">
        <f>SUM(C9:C10)</f>
        <v>22753.25</v>
      </c>
      <c r="D8" s="21">
        <f>SUM(D9:D10)</f>
        <v>22740.44</v>
      </c>
      <c r="E8" s="100">
        <v>22755</v>
      </c>
      <c r="F8" s="21">
        <f>SUM(F9:F10)</f>
        <v>22584</v>
      </c>
      <c r="G8" s="21"/>
      <c r="H8" s="21"/>
      <c r="I8" s="100">
        <v>22755</v>
      </c>
      <c r="J8" s="100">
        <f>J9+J10</f>
        <v>30343</v>
      </c>
      <c r="K8" s="5"/>
      <c r="L8" s="100">
        <f>L9+L10</f>
        <v>30343</v>
      </c>
      <c r="M8" s="100">
        <f>M9+M10</f>
        <v>30343</v>
      </c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s="8" customFormat="1" ht="24.75" customHeight="1" x14ac:dyDescent="0.35">
      <c r="A9" s="16">
        <v>121001</v>
      </c>
      <c r="B9" s="17" t="s">
        <v>10</v>
      </c>
      <c r="C9" s="18">
        <v>17779.12</v>
      </c>
      <c r="D9" s="18">
        <v>17779.12</v>
      </c>
      <c r="E9" s="101">
        <v>17780</v>
      </c>
      <c r="F9" s="18">
        <v>17544</v>
      </c>
      <c r="G9" s="18"/>
      <c r="H9" s="18"/>
      <c r="I9" s="101">
        <v>17780</v>
      </c>
      <c r="J9" s="101">
        <v>22494</v>
      </c>
      <c r="K9" s="5"/>
      <c r="L9" s="101">
        <v>22494</v>
      </c>
      <c r="M9" s="101">
        <v>22494</v>
      </c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8" customFormat="1" ht="20.399999999999999" x14ac:dyDescent="0.35">
      <c r="A10" s="16">
        <v>121002</v>
      </c>
      <c r="B10" s="17" t="s">
        <v>11</v>
      </c>
      <c r="C10" s="18">
        <v>4974.13</v>
      </c>
      <c r="D10" s="18">
        <v>4961.32</v>
      </c>
      <c r="E10" s="99">
        <v>4975</v>
      </c>
      <c r="F10" s="18">
        <v>5040</v>
      </c>
      <c r="G10" s="18"/>
      <c r="H10" s="18"/>
      <c r="I10" s="99">
        <v>4975</v>
      </c>
      <c r="J10" s="99">
        <v>7849</v>
      </c>
      <c r="K10" s="5"/>
      <c r="L10" s="99">
        <v>7849</v>
      </c>
      <c r="M10" s="99">
        <v>7849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8" customFormat="1" ht="42" x14ac:dyDescent="0.4">
      <c r="A11" s="19">
        <v>130</v>
      </c>
      <c r="B11" s="20" t="s">
        <v>12</v>
      </c>
      <c r="C11" s="21">
        <f>SUM(C12:C14)</f>
        <v>13614.59</v>
      </c>
      <c r="D11" s="21">
        <f>SUM(D12:D14)</f>
        <v>16423.84</v>
      </c>
      <c r="E11" s="100">
        <v>17756</v>
      </c>
      <c r="F11" s="21">
        <f>SUM(F12:F14)</f>
        <v>18000</v>
      </c>
      <c r="G11" s="21"/>
      <c r="H11" s="21"/>
      <c r="I11" s="100">
        <v>17756</v>
      </c>
      <c r="J11" s="100">
        <f>J12+J13+J14</f>
        <v>22910</v>
      </c>
      <c r="K11" s="5"/>
      <c r="L11" s="100">
        <f>L12+L13+L14</f>
        <v>22910</v>
      </c>
      <c r="M11" s="100">
        <f>M12+M13+M14</f>
        <v>22910</v>
      </c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8" customFormat="1" ht="20.399999999999999" x14ac:dyDescent="0.35">
      <c r="A12" s="16">
        <v>133001</v>
      </c>
      <c r="B12" s="17" t="s">
        <v>13</v>
      </c>
      <c r="C12" s="18">
        <v>568</v>
      </c>
      <c r="D12" s="18">
        <v>568</v>
      </c>
      <c r="E12" s="99">
        <v>556</v>
      </c>
      <c r="F12" s="18">
        <v>0</v>
      </c>
      <c r="G12" s="18"/>
      <c r="H12" s="18"/>
      <c r="I12" s="99">
        <v>556</v>
      </c>
      <c r="J12" s="99">
        <v>710</v>
      </c>
      <c r="K12" s="5"/>
      <c r="L12" s="99">
        <v>710</v>
      </c>
      <c r="M12" s="99">
        <v>710</v>
      </c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8" customFormat="1" ht="20.399999999999999" x14ac:dyDescent="0.35">
      <c r="A13" s="16">
        <v>133012</v>
      </c>
      <c r="B13" s="17" t="s">
        <v>14</v>
      </c>
      <c r="C13" s="18">
        <v>200</v>
      </c>
      <c r="D13" s="18">
        <v>200</v>
      </c>
      <c r="E13" s="99">
        <v>200</v>
      </c>
      <c r="F13" s="18">
        <v>1000</v>
      </c>
      <c r="G13" s="18"/>
      <c r="H13" s="18"/>
      <c r="I13" s="99">
        <v>200</v>
      </c>
      <c r="J13" s="99">
        <v>200</v>
      </c>
      <c r="K13" s="5"/>
      <c r="L13" s="99">
        <v>200</v>
      </c>
      <c r="M13" s="99">
        <v>200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8" customFormat="1" ht="61.2" x14ac:dyDescent="0.35">
      <c r="A14" s="16">
        <v>133013</v>
      </c>
      <c r="B14" s="17" t="s">
        <v>15</v>
      </c>
      <c r="C14" s="18">
        <v>12846.59</v>
      </c>
      <c r="D14" s="18">
        <v>15655.84</v>
      </c>
      <c r="E14" s="99">
        <v>17000</v>
      </c>
      <c r="F14" s="18">
        <v>17000</v>
      </c>
      <c r="G14" s="18"/>
      <c r="H14" s="18"/>
      <c r="I14" s="99">
        <v>17000</v>
      </c>
      <c r="J14" s="99">
        <v>22000</v>
      </c>
      <c r="K14" s="5"/>
      <c r="L14" s="99">
        <v>22000</v>
      </c>
      <c r="M14" s="99">
        <v>22000</v>
      </c>
      <c r="N14" s="88"/>
      <c r="O14" s="88"/>
      <c r="P14" s="5"/>
      <c r="Q14" s="5"/>
      <c r="R14" s="5"/>
      <c r="S14" s="5"/>
      <c r="T14" s="5"/>
      <c r="U14" s="5"/>
      <c r="V14" s="5"/>
      <c r="W14" s="5"/>
    </row>
    <row r="15" spans="1:23" s="138" customFormat="1" ht="20.399999999999999" x14ac:dyDescent="0.35">
      <c r="A15" s="144">
        <v>200</v>
      </c>
      <c r="B15" s="145" t="s">
        <v>16</v>
      </c>
      <c r="C15" s="174">
        <f t="shared" ref="C15" si="4">C16+C21+C29+C32</f>
        <v>21268.85</v>
      </c>
      <c r="D15" s="146">
        <f t="shared" ref="D15:I15" si="5">D16+D21+D29+D32</f>
        <v>11502.449999999999</v>
      </c>
      <c r="E15" s="146">
        <f t="shared" ref="E15" si="6">E16+E21+E29+E32</f>
        <v>7570</v>
      </c>
      <c r="F15" s="146">
        <f t="shared" si="5"/>
        <v>27770</v>
      </c>
      <c r="G15" s="146"/>
      <c r="H15" s="146"/>
      <c r="I15" s="146">
        <f t="shared" si="5"/>
        <v>7570</v>
      </c>
      <c r="J15" s="146">
        <f>J16+J21+J29+J32</f>
        <v>8230</v>
      </c>
      <c r="K15" s="147"/>
      <c r="L15" s="146">
        <f>L16+L21+L29+L32</f>
        <v>8230</v>
      </c>
      <c r="M15" s="146">
        <f>M16+M21+M29+M32</f>
        <v>8230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</row>
    <row r="16" spans="1:23" s="8" customFormat="1" ht="42" x14ac:dyDescent="0.4">
      <c r="A16" s="19">
        <v>210</v>
      </c>
      <c r="B16" s="20" t="s">
        <v>17</v>
      </c>
      <c r="C16" s="21">
        <f>SUM(C17:C20)</f>
        <v>1598.23</v>
      </c>
      <c r="D16" s="21">
        <f>SUM(D17:D20)</f>
        <v>1751.76</v>
      </c>
      <c r="E16" s="100">
        <v>2040</v>
      </c>
      <c r="F16" s="21">
        <f>SUM(F17:F20)</f>
        <v>2380</v>
      </c>
      <c r="G16" s="21"/>
      <c r="H16" s="21"/>
      <c r="I16" s="100">
        <v>2040</v>
      </c>
      <c r="J16" s="100">
        <f>J17+J18+J19+J20</f>
        <v>3700</v>
      </c>
      <c r="K16" s="5"/>
      <c r="L16" s="100">
        <f>L17+L18+L19+L20</f>
        <v>3700</v>
      </c>
      <c r="M16" s="100">
        <f>M17+M18+M19+M20</f>
        <v>3700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4" s="8" customFormat="1" ht="41.25" customHeight="1" x14ac:dyDescent="0.35">
      <c r="A17" s="16">
        <v>212002</v>
      </c>
      <c r="B17" s="17" t="s">
        <v>18</v>
      </c>
      <c r="C17" s="18">
        <v>110</v>
      </c>
      <c r="D17" s="18">
        <v>110</v>
      </c>
      <c r="E17" s="99">
        <v>100</v>
      </c>
      <c r="F17" s="18">
        <v>500</v>
      </c>
      <c r="G17" s="18"/>
      <c r="H17" s="18"/>
      <c r="I17" s="99">
        <v>100</v>
      </c>
      <c r="J17" s="99">
        <v>100</v>
      </c>
      <c r="K17" s="5"/>
      <c r="L17" s="99">
        <v>100</v>
      </c>
      <c r="M17" s="99">
        <v>100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4" s="8" customFormat="1" ht="39" customHeight="1" x14ac:dyDescent="0.35">
      <c r="A18" s="23">
        <v>212002</v>
      </c>
      <c r="B18" s="17" t="s">
        <v>19</v>
      </c>
      <c r="C18" s="18">
        <v>0</v>
      </c>
      <c r="D18" s="18">
        <v>153.53</v>
      </c>
      <c r="E18" s="99">
        <v>200</v>
      </c>
      <c r="F18" s="18">
        <v>200</v>
      </c>
      <c r="G18" s="18"/>
      <c r="H18" s="18"/>
      <c r="I18" s="99">
        <v>200</v>
      </c>
      <c r="J18" s="99">
        <v>2600</v>
      </c>
      <c r="K18" s="5"/>
      <c r="L18" s="99">
        <v>2600</v>
      </c>
      <c r="M18" s="99">
        <v>2600</v>
      </c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4" s="8" customFormat="1" ht="45.75" customHeight="1" x14ac:dyDescent="0.35">
      <c r="A19" s="23">
        <v>212004</v>
      </c>
      <c r="B19" s="17" t="s">
        <v>20</v>
      </c>
      <c r="C19" s="18">
        <v>32.549999999999997</v>
      </c>
      <c r="D19" s="18">
        <v>32.549999999999997</v>
      </c>
      <c r="E19" s="99">
        <v>0</v>
      </c>
      <c r="F19" s="18">
        <v>0</v>
      </c>
      <c r="G19" s="18"/>
      <c r="H19" s="18"/>
      <c r="I19" s="99">
        <v>0</v>
      </c>
      <c r="J19" s="99">
        <v>0</v>
      </c>
      <c r="K19" s="5"/>
      <c r="L19" s="99">
        <v>0</v>
      </c>
      <c r="M19" s="99">
        <v>0</v>
      </c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4" s="8" customFormat="1" ht="40.799999999999997" x14ac:dyDescent="0.35">
      <c r="A20" s="16">
        <v>212003</v>
      </c>
      <c r="B20" s="17" t="s">
        <v>21</v>
      </c>
      <c r="C20" s="18">
        <v>1455.68</v>
      </c>
      <c r="D20" s="18">
        <v>1455.68</v>
      </c>
      <c r="E20" s="99">
        <v>1740</v>
      </c>
      <c r="F20" s="18">
        <v>1680</v>
      </c>
      <c r="G20" s="18"/>
      <c r="H20" s="18"/>
      <c r="I20" s="99">
        <v>1740</v>
      </c>
      <c r="J20" s="129">
        <v>1000</v>
      </c>
      <c r="K20" s="24"/>
      <c r="L20" s="129">
        <v>1000</v>
      </c>
      <c r="M20" s="129">
        <v>1000</v>
      </c>
      <c r="N20" s="123"/>
      <c r="O20" s="123"/>
      <c r="P20" s="123"/>
      <c r="Q20" s="123"/>
      <c r="R20" s="123"/>
      <c r="S20" s="123"/>
      <c r="T20" s="122"/>
      <c r="U20" s="122"/>
      <c r="V20" s="122"/>
      <c r="W20" s="122"/>
      <c r="X20" s="122"/>
    </row>
    <row r="21" spans="1:24" s="8" customFormat="1" ht="42" x14ac:dyDescent="0.4">
      <c r="A21" s="19">
        <v>220</v>
      </c>
      <c r="B21" s="20" t="s">
        <v>22</v>
      </c>
      <c r="C21" s="21">
        <f>SUM(C22:C28)</f>
        <v>18522.96</v>
      </c>
      <c r="D21" s="21">
        <f>SUM(D22:D28)</f>
        <v>9521.1099999999988</v>
      </c>
      <c r="E21" s="100">
        <v>4400</v>
      </c>
      <c r="F21" s="21">
        <f>SUM(F22:F28)</f>
        <v>23360</v>
      </c>
      <c r="G21" s="21"/>
      <c r="H21" s="21"/>
      <c r="I21" s="100">
        <v>4400</v>
      </c>
      <c r="J21" s="100">
        <f>J22+J23+J24+J25+J26+J27+J28</f>
        <v>4500</v>
      </c>
      <c r="K21" s="25"/>
      <c r="L21" s="100">
        <f>L22+L23+L24+L25+L26+L27+L28</f>
        <v>4500</v>
      </c>
      <c r="M21" s="100">
        <f>M22+M23+M24+M25+M26+M27+M28</f>
        <v>4500</v>
      </c>
      <c r="N21" s="31"/>
      <c r="O21" s="5"/>
      <c r="P21" s="5"/>
      <c r="Q21" s="5"/>
      <c r="R21" s="5"/>
      <c r="S21" s="5"/>
      <c r="T21" s="5"/>
      <c r="U21" s="5"/>
      <c r="V21" s="5"/>
      <c r="W21" s="5"/>
    </row>
    <row r="22" spans="1:24" s="8" customFormat="1" ht="20.399999999999999" x14ac:dyDescent="0.35">
      <c r="A22" s="16">
        <v>221004</v>
      </c>
      <c r="B22" s="17" t="s">
        <v>23</v>
      </c>
      <c r="C22" s="18">
        <v>1949.08</v>
      </c>
      <c r="D22" s="18">
        <v>1949.08</v>
      </c>
      <c r="E22" s="99">
        <v>2000</v>
      </c>
      <c r="F22" s="18">
        <v>2000</v>
      </c>
      <c r="G22" s="18"/>
      <c r="H22" s="18"/>
      <c r="I22" s="99">
        <v>2000</v>
      </c>
      <c r="J22" s="129">
        <v>2200</v>
      </c>
      <c r="K22" s="24"/>
      <c r="L22" s="129">
        <v>2200</v>
      </c>
      <c r="M22" s="129">
        <v>2200</v>
      </c>
      <c r="N22" s="24"/>
      <c r="O22" s="5"/>
      <c r="P22" s="5"/>
      <c r="Q22" s="5"/>
      <c r="R22" s="5"/>
      <c r="S22" s="5"/>
      <c r="T22" s="5"/>
      <c r="U22" s="5"/>
      <c r="V22" s="5"/>
      <c r="W22" s="5"/>
    </row>
    <row r="23" spans="1:24" s="8" customFormat="1" ht="20.399999999999999" x14ac:dyDescent="0.35">
      <c r="A23" s="16">
        <v>223001</v>
      </c>
      <c r="B23" s="17" t="s">
        <v>24</v>
      </c>
      <c r="C23" s="18">
        <v>13840.51</v>
      </c>
      <c r="D23" s="18">
        <v>4838.66</v>
      </c>
      <c r="E23" s="99">
        <v>0</v>
      </c>
      <c r="F23" s="18">
        <v>15160</v>
      </c>
      <c r="G23" s="18"/>
      <c r="H23" s="18"/>
      <c r="I23" s="99">
        <v>0</v>
      </c>
      <c r="J23" s="99">
        <v>0</v>
      </c>
      <c r="K23" s="24"/>
      <c r="L23" s="99">
        <v>0</v>
      </c>
      <c r="M23" s="99">
        <v>0</v>
      </c>
      <c r="N23" s="24"/>
      <c r="O23" s="5"/>
      <c r="P23" s="5"/>
      <c r="Q23" s="5"/>
      <c r="R23" s="5"/>
      <c r="S23" s="5"/>
      <c r="T23" s="5"/>
      <c r="U23" s="5"/>
      <c r="V23" s="5"/>
      <c r="W23" s="5"/>
    </row>
    <row r="24" spans="1:24" s="8" customFormat="1" ht="20.399999999999999" x14ac:dyDescent="0.35">
      <c r="A24" s="23">
        <v>223001</v>
      </c>
      <c r="B24" s="17" t="s">
        <v>25</v>
      </c>
      <c r="C24" s="18">
        <v>0</v>
      </c>
      <c r="D24" s="18">
        <v>0</v>
      </c>
      <c r="E24" s="99">
        <v>0</v>
      </c>
      <c r="F24" s="18">
        <v>350</v>
      </c>
      <c r="G24" s="18"/>
      <c r="H24" s="18"/>
      <c r="I24" s="99">
        <v>0</v>
      </c>
      <c r="J24" s="99">
        <v>0</v>
      </c>
      <c r="K24" s="24"/>
      <c r="L24" s="99">
        <v>0</v>
      </c>
      <c r="M24" s="99">
        <v>0</v>
      </c>
      <c r="N24" s="24"/>
      <c r="O24" s="5"/>
      <c r="P24" s="5"/>
      <c r="Q24" s="5"/>
      <c r="R24" s="5"/>
      <c r="S24" s="5"/>
      <c r="T24" s="5"/>
      <c r="U24" s="5"/>
      <c r="V24" s="5"/>
      <c r="W24" s="5"/>
    </row>
    <row r="25" spans="1:24" s="8" customFormat="1" ht="61.2" x14ac:dyDescent="0.35">
      <c r="A25" s="16">
        <v>223001</v>
      </c>
      <c r="B25" s="127" t="s">
        <v>26</v>
      </c>
      <c r="C25" s="18">
        <v>2156.3200000000002</v>
      </c>
      <c r="D25" s="18">
        <v>2156.3200000000002</v>
      </c>
      <c r="E25" s="99">
        <v>2300</v>
      </c>
      <c r="F25" s="18">
        <v>2000</v>
      </c>
      <c r="G25" s="18"/>
      <c r="H25" s="18"/>
      <c r="I25" s="99">
        <v>2300</v>
      </c>
      <c r="J25" s="99">
        <v>2300</v>
      </c>
      <c r="K25" s="24"/>
      <c r="L25" s="99">
        <v>2300</v>
      </c>
      <c r="M25" s="99">
        <v>2300</v>
      </c>
      <c r="N25" s="24"/>
      <c r="O25" s="5"/>
      <c r="P25" s="5"/>
      <c r="Q25" s="5"/>
      <c r="R25" s="5"/>
      <c r="S25" s="5"/>
      <c r="T25" s="5"/>
      <c r="U25" s="5"/>
      <c r="V25" s="5"/>
      <c r="W25" s="5"/>
    </row>
    <row r="26" spans="1:24" s="8" customFormat="1" ht="20.399999999999999" x14ac:dyDescent="0.35">
      <c r="A26" s="23">
        <v>223001</v>
      </c>
      <c r="B26" s="17" t="s">
        <v>27</v>
      </c>
      <c r="C26" s="18">
        <v>0</v>
      </c>
      <c r="D26" s="18">
        <v>0</v>
      </c>
      <c r="E26" s="99">
        <v>0</v>
      </c>
      <c r="F26" s="18">
        <v>100</v>
      </c>
      <c r="G26" s="18"/>
      <c r="H26" s="18"/>
      <c r="I26" s="99">
        <v>0</v>
      </c>
      <c r="J26" s="99">
        <v>0</v>
      </c>
      <c r="K26" s="24"/>
      <c r="L26" s="99">
        <v>0</v>
      </c>
      <c r="M26" s="99">
        <v>0</v>
      </c>
      <c r="N26" s="24"/>
      <c r="O26" s="5"/>
      <c r="P26" s="5"/>
      <c r="Q26" s="5"/>
      <c r="R26" s="5"/>
      <c r="S26" s="5"/>
      <c r="T26" s="5"/>
      <c r="U26" s="5"/>
      <c r="V26" s="5"/>
      <c r="W26" s="5"/>
    </row>
    <row r="27" spans="1:24" s="8" customFormat="1" ht="20.399999999999999" x14ac:dyDescent="0.35">
      <c r="A27" s="16">
        <v>223003</v>
      </c>
      <c r="B27" s="17" t="s">
        <v>28</v>
      </c>
      <c r="C27" s="18">
        <v>577.04999999999995</v>
      </c>
      <c r="D27" s="18">
        <v>577.04999999999995</v>
      </c>
      <c r="E27" s="99">
        <v>0</v>
      </c>
      <c r="F27" s="18">
        <v>3400</v>
      </c>
      <c r="G27" s="18"/>
      <c r="H27" s="18"/>
      <c r="I27" s="99">
        <v>0</v>
      </c>
      <c r="J27" s="99">
        <v>0</v>
      </c>
      <c r="K27" s="24"/>
      <c r="L27" s="99">
        <v>0</v>
      </c>
      <c r="M27" s="99">
        <v>0</v>
      </c>
      <c r="N27" s="24"/>
      <c r="O27" s="5"/>
      <c r="P27" s="5"/>
      <c r="Q27" s="5"/>
      <c r="R27" s="5"/>
      <c r="S27" s="5"/>
      <c r="T27" s="5"/>
      <c r="U27" s="5"/>
      <c r="V27" s="5"/>
      <c r="W27" s="5"/>
    </row>
    <row r="28" spans="1:24" s="8" customFormat="1" ht="20.399999999999999" x14ac:dyDescent="0.35">
      <c r="A28" s="16">
        <v>223001</v>
      </c>
      <c r="B28" s="17" t="s">
        <v>29</v>
      </c>
      <c r="C28" s="18">
        <v>0</v>
      </c>
      <c r="D28" s="18">
        <v>0</v>
      </c>
      <c r="E28" s="99">
        <v>100</v>
      </c>
      <c r="F28" s="18">
        <v>350</v>
      </c>
      <c r="G28" s="18"/>
      <c r="H28" s="18"/>
      <c r="I28" s="99">
        <v>100</v>
      </c>
      <c r="J28" s="99">
        <v>0</v>
      </c>
      <c r="K28" s="24"/>
      <c r="L28" s="99">
        <v>0</v>
      </c>
      <c r="M28" s="99">
        <v>0</v>
      </c>
      <c r="N28" s="24"/>
      <c r="O28" s="5"/>
      <c r="P28" s="5"/>
      <c r="Q28" s="5"/>
      <c r="R28" s="5"/>
      <c r="S28" s="5"/>
      <c r="T28" s="5"/>
      <c r="U28" s="5"/>
      <c r="V28" s="5"/>
      <c r="W28" s="5"/>
    </row>
    <row r="29" spans="1:24" s="8" customFormat="1" ht="63" x14ac:dyDescent="0.4">
      <c r="A29" s="19">
        <v>240</v>
      </c>
      <c r="B29" s="20" t="s">
        <v>30</v>
      </c>
      <c r="C29" s="21">
        <f>SUM(C30:C31)</f>
        <v>0</v>
      </c>
      <c r="D29" s="21">
        <f>SUM(D30:D31)</f>
        <v>0</v>
      </c>
      <c r="E29" s="100">
        <v>0</v>
      </c>
      <c r="F29" s="21">
        <f>SUM(F30:F31)</f>
        <v>0</v>
      </c>
      <c r="G29" s="21"/>
      <c r="H29" s="21"/>
      <c r="I29" s="100">
        <v>0</v>
      </c>
      <c r="J29" s="100">
        <v>0</v>
      </c>
      <c r="K29" s="25"/>
      <c r="L29" s="100">
        <v>0</v>
      </c>
      <c r="M29" s="100">
        <v>0</v>
      </c>
      <c r="N29" s="124"/>
      <c r="O29" s="5"/>
      <c r="P29" s="5"/>
      <c r="Q29" s="5"/>
      <c r="R29" s="5"/>
      <c r="S29" s="5"/>
      <c r="T29" s="5"/>
      <c r="U29" s="5"/>
      <c r="V29" s="5"/>
      <c r="W29" s="5"/>
    </row>
    <row r="30" spans="1:24" s="8" customFormat="1" ht="20.399999999999999" x14ac:dyDescent="0.35">
      <c r="A30" s="16">
        <v>242000</v>
      </c>
      <c r="B30" s="17" t="s">
        <v>31</v>
      </c>
      <c r="C30" s="18">
        <v>0</v>
      </c>
      <c r="D30" s="18">
        <v>0</v>
      </c>
      <c r="E30" s="99">
        <v>0</v>
      </c>
      <c r="F30" s="18">
        <v>0</v>
      </c>
      <c r="G30" s="18"/>
      <c r="H30" s="18"/>
      <c r="I30" s="99">
        <v>0</v>
      </c>
      <c r="J30" s="99">
        <v>0</v>
      </c>
      <c r="K30" s="24"/>
      <c r="L30" s="99">
        <v>0</v>
      </c>
      <c r="M30" s="99">
        <v>0</v>
      </c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4" s="8" customFormat="1" ht="40.799999999999997" x14ac:dyDescent="0.35">
      <c r="A31" s="16">
        <v>245000</v>
      </c>
      <c r="B31" s="17" t="s">
        <v>32</v>
      </c>
      <c r="C31" s="18">
        <v>0</v>
      </c>
      <c r="D31" s="18">
        <v>0</v>
      </c>
      <c r="E31" s="99">
        <v>0</v>
      </c>
      <c r="F31" s="18">
        <v>0</v>
      </c>
      <c r="G31" s="18"/>
      <c r="H31" s="18"/>
      <c r="I31" s="99">
        <v>0</v>
      </c>
      <c r="J31" s="99">
        <v>0</v>
      </c>
      <c r="K31" s="24">
        <v>0</v>
      </c>
      <c r="L31" s="99">
        <v>0</v>
      </c>
      <c r="M31" s="99">
        <v>0</v>
      </c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4" s="8" customFormat="1" ht="21" x14ac:dyDescent="0.4">
      <c r="A32" s="19">
        <v>290</v>
      </c>
      <c r="B32" s="20" t="s">
        <v>33</v>
      </c>
      <c r="C32" s="21">
        <f t="shared" ref="C32" si="7">SUM(C33:C35)</f>
        <v>1147.6599999999999</v>
      </c>
      <c r="D32" s="21">
        <f t="shared" ref="D32:J32" si="8">SUM(D33:D35)</f>
        <v>229.58</v>
      </c>
      <c r="E32" s="100">
        <f t="shared" ref="E32" si="9">SUM(E33:E35)</f>
        <v>1130</v>
      </c>
      <c r="F32" s="21">
        <f t="shared" si="8"/>
        <v>2030</v>
      </c>
      <c r="G32" s="21"/>
      <c r="H32" s="21"/>
      <c r="I32" s="100">
        <f t="shared" si="8"/>
        <v>1130</v>
      </c>
      <c r="J32" s="100">
        <f t="shared" si="8"/>
        <v>30</v>
      </c>
      <c r="K32" s="25"/>
      <c r="L32" s="100">
        <f t="shared" ref="L32:M32" si="10">SUM(L33:L35)</f>
        <v>30</v>
      </c>
      <c r="M32" s="100">
        <f t="shared" si="10"/>
        <v>30</v>
      </c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s="8" customFormat="1" ht="40.799999999999997" x14ac:dyDescent="0.35">
      <c r="A33" s="16">
        <v>292008</v>
      </c>
      <c r="B33" s="17" t="s">
        <v>34</v>
      </c>
      <c r="C33" s="18">
        <v>16.84</v>
      </c>
      <c r="D33" s="18">
        <v>25.31</v>
      </c>
      <c r="E33" s="99">
        <v>30</v>
      </c>
      <c r="F33" s="18">
        <v>30</v>
      </c>
      <c r="G33" s="18"/>
      <c r="H33" s="18"/>
      <c r="I33" s="99">
        <v>30</v>
      </c>
      <c r="J33" s="99">
        <v>30</v>
      </c>
      <c r="K33" s="24"/>
      <c r="L33" s="99">
        <v>30</v>
      </c>
      <c r="M33" s="99">
        <v>30</v>
      </c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s="8" customFormat="1" ht="20.399999999999999" x14ac:dyDescent="0.35">
      <c r="A34" s="23">
        <v>292012</v>
      </c>
      <c r="B34" s="17" t="s">
        <v>293</v>
      </c>
      <c r="C34" s="18">
        <v>1034.7</v>
      </c>
      <c r="D34" s="18">
        <v>108.15</v>
      </c>
      <c r="E34" s="99">
        <v>600</v>
      </c>
      <c r="F34" s="18">
        <v>1000</v>
      </c>
      <c r="G34" s="18"/>
      <c r="H34" s="18"/>
      <c r="I34" s="99">
        <v>600</v>
      </c>
      <c r="J34" s="99"/>
      <c r="K34" s="24"/>
      <c r="L34" s="99"/>
      <c r="M34" s="99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s="8" customFormat="1" ht="20.399999999999999" x14ac:dyDescent="0.35">
      <c r="A35" s="23">
        <v>292017</v>
      </c>
      <c r="B35" s="17" t="s">
        <v>35</v>
      </c>
      <c r="C35" s="18">
        <v>96.12</v>
      </c>
      <c r="D35" s="18">
        <v>96.12</v>
      </c>
      <c r="E35" s="99">
        <v>500</v>
      </c>
      <c r="F35" s="18">
        <v>1000</v>
      </c>
      <c r="G35" s="18"/>
      <c r="H35" s="18"/>
      <c r="I35" s="99">
        <v>500</v>
      </c>
      <c r="J35" s="99">
        <v>0</v>
      </c>
      <c r="K35" s="24"/>
      <c r="L35" s="99">
        <v>0</v>
      </c>
      <c r="M35" s="99">
        <v>0</v>
      </c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s="138" customFormat="1" ht="20.399999999999999" x14ac:dyDescent="0.35">
      <c r="A36" s="139">
        <v>300</v>
      </c>
      <c r="B36" s="140" t="s">
        <v>36</v>
      </c>
      <c r="C36" s="174">
        <f>SUM(C37:C46)</f>
        <v>80713.960000000006</v>
      </c>
      <c r="D36" s="134">
        <f>SUM(D37:D46)</f>
        <v>74747.3</v>
      </c>
      <c r="E36" s="134">
        <f>SUM(E37:E46)</f>
        <v>10800</v>
      </c>
      <c r="F36" s="134">
        <f>SUM(F37:F46)</f>
        <v>19000</v>
      </c>
      <c r="G36" s="134"/>
      <c r="H36" s="134">
        <v>270</v>
      </c>
      <c r="I36" s="134">
        <f>SUM(I37:I46)</f>
        <v>14270</v>
      </c>
      <c r="J36" s="134">
        <f>SUM(J37:J46)</f>
        <v>5900</v>
      </c>
      <c r="K36" s="132"/>
      <c r="L36" s="134">
        <f>SUM(L37:L46)</f>
        <v>5900</v>
      </c>
      <c r="M36" s="134">
        <f>SUM(M37:M46)</f>
        <v>5900</v>
      </c>
      <c r="N36" s="96"/>
      <c r="O36" s="96"/>
      <c r="P36" s="96"/>
      <c r="Q36" s="96"/>
      <c r="R36" s="96"/>
      <c r="S36" s="96"/>
      <c r="T36" s="96"/>
      <c r="U36" s="96"/>
      <c r="V36" s="96"/>
      <c r="W36" s="96"/>
    </row>
    <row r="37" spans="1:23" s="8" customFormat="1" ht="40.799999999999997" x14ac:dyDescent="0.35">
      <c r="A37" s="16">
        <v>311000</v>
      </c>
      <c r="B37" s="17" t="s">
        <v>37</v>
      </c>
      <c r="C37" s="18">
        <v>0</v>
      </c>
      <c r="D37" s="18">
        <v>0</v>
      </c>
      <c r="E37" s="99">
        <v>0</v>
      </c>
      <c r="F37" s="18">
        <v>0</v>
      </c>
      <c r="G37" s="18"/>
      <c r="H37" s="18"/>
      <c r="I37" s="99">
        <v>0</v>
      </c>
      <c r="J37" s="99">
        <v>0</v>
      </c>
      <c r="K37" s="24"/>
      <c r="L37" s="99">
        <v>0</v>
      </c>
      <c r="M37" s="99">
        <v>0</v>
      </c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s="8" customFormat="1" ht="40.799999999999997" x14ac:dyDescent="0.35">
      <c r="A38" s="16">
        <v>311000</v>
      </c>
      <c r="B38" s="17" t="s">
        <v>38</v>
      </c>
      <c r="C38" s="18"/>
      <c r="D38" s="18"/>
      <c r="E38" s="99">
        <v>4900</v>
      </c>
      <c r="F38" s="18">
        <v>5500</v>
      </c>
      <c r="G38" s="18"/>
      <c r="H38" s="159">
        <v>-5500</v>
      </c>
      <c r="I38" s="99">
        <v>0</v>
      </c>
      <c r="J38" s="99">
        <v>0</v>
      </c>
      <c r="K38" s="24"/>
      <c r="L38" s="99">
        <v>0</v>
      </c>
      <c r="M38" s="99">
        <v>0</v>
      </c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s="8" customFormat="1" ht="40.799999999999997" x14ac:dyDescent="0.35">
      <c r="A39" s="23">
        <v>312000</v>
      </c>
      <c r="B39" s="17" t="s">
        <v>39</v>
      </c>
      <c r="C39" s="18">
        <v>80713.960000000006</v>
      </c>
      <c r="D39" s="18">
        <v>49033.19</v>
      </c>
      <c r="E39" s="99">
        <v>2900</v>
      </c>
      <c r="F39" s="18">
        <v>2900</v>
      </c>
      <c r="G39" s="18"/>
      <c r="H39" s="159">
        <v>3370</v>
      </c>
      <c r="I39" s="99">
        <v>6270</v>
      </c>
      <c r="J39" s="99">
        <v>2900</v>
      </c>
      <c r="K39" s="24"/>
      <c r="L39" s="99">
        <v>2900</v>
      </c>
      <c r="M39" s="99">
        <v>2900</v>
      </c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s="8" customFormat="1" ht="20.399999999999999" x14ac:dyDescent="0.35">
      <c r="A40" s="23">
        <v>331001</v>
      </c>
      <c r="B40" s="17" t="s">
        <v>40</v>
      </c>
      <c r="C40" s="18">
        <v>0</v>
      </c>
      <c r="D40" s="18">
        <v>2960.67</v>
      </c>
      <c r="E40" s="99">
        <v>0</v>
      </c>
      <c r="F40" s="18">
        <v>0</v>
      </c>
      <c r="G40" s="18"/>
      <c r="H40" s="18"/>
      <c r="I40" s="99">
        <v>0</v>
      </c>
      <c r="J40" s="99">
        <v>0</v>
      </c>
      <c r="K40" s="24"/>
      <c r="L40" s="99">
        <v>0</v>
      </c>
      <c r="M40" s="99"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s="8" customFormat="1" ht="20.399999999999999" x14ac:dyDescent="0.35">
      <c r="A41" s="23">
        <v>312000</v>
      </c>
      <c r="B41" s="17" t="s">
        <v>41</v>
      </c>
      <c r="C41" s="18"/>
      <c r="D41" s="18"/>
      <c r="E41" s="99"/>
      <c r="F41" s="18">
        <v>0</v>
      </c>
      <c r="G41" s="18"/>
      <c r="H41" s="18"/>
      <c r="I41" s="99"/>
      <c r="J41" s="99"/>
      <c r="K41" s="24"/>
      <c r="L41" s="99"/>
      <c r="M41" s="99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s="8" customFormat="1" ht="20.399999999999999" x14ac:dyDescent="0.35">
      <c r="A42" s="23">
        <v>312000</v>
      </c>
      <c r="B42" s="17" t="s">
        <v>42</v>
      </c>
      <c r="C42" s="18"/>
      <c r="D42" s="18">
        <v>2500</v>
      </c>
      <c r="E42" s="99"/>
      <c r="F42" s="18">
        <v>0</v>
      </c>
      <c r="G42" s="18"/>
      <c r="H42" s="18"/>
      <c r="I42" s="99"/>
      <c r="J42" s="99"/>
      <c r="K42" s="24"/>
      <c r="L42" s="99"/>
      <c r="M42" s="99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s="8" customFormat="1" ht="20.399999999999999" x14ac:dyDescent="0.35">
      <c r="A43" s="23">
        <v>331001</v>
      </c>
      <c r="B43" s="17" t="s">
        <v>43</v>
      </c>
      <c r="C43" s="18">
        <v>0</v>
      </c>
      <c r="D43" s="18">
        <v>6150</v>
      </c>
      <c r="E43" s="99">
        <v>0</v>
      </c>
      <c r="F43" s="18">
        <v>0</v>
      </c>
      <c r="G43" s="18"/>
      <c r="H43" s="18"/>
      <c r="I43" s="99">
        <v>0</v>
      </c>
      <c r="J43" s="99">
        <v>0</v>
      </c>
      <c r="K43" s="24"/>
      <c r="L43" s="99">
        <v>0</v>
      </c>
      <c r="M43" s="99"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s="8" customFormat="1" ht="20.399999999999999" x14ac:dyDescent="0.35">
      <c r="A44" s="23">
        <v>331001</v>
      </c>
      <c r="B44" s="17" t="s">
        <v>44</v>
      </c>
      <c r="C44" s="18">
        <v>0</v>
      </c>
      <c r="D44" s="18">
        <v>2503.44</v>
      </c>
      <c r="E44" s="99">
        <v>3000</v>
      </c>
      <c r="F44" s="18">
        <v>3000</v>
      </c>
      <c r="G44" s="18"/>
      <c r="H44" s="18"/>
      <c r="I44" s="99">
        <v>3000</v>
      </c>
      <c r="J44" s="99">
        <v>3000</v>
      </c>
      <c r="K44" s="24"/>
      <c r="L44" s="99">
        <v>3000</v>
      </c>
      <c r="M44" s="99">
        <v>3000</v>
      </c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s="8" customFormat="1" ht="20.399999999999999" x14ac:dyDescent="0.35">
      <c r="A45" s="23">
        <v>331001</v>
      </c>
      <c r="B45" s="17" t="s">
        <v>45</v>
      </c>
      <c r="C45" s="18">
        <v>0</v>
      </c>
      <c r="D45" s="18">
        <v>10000</v>
      </c>
      <c r="E45" s="99">
        <v>0</v>
      </c>
      <c r="F45" s="18">
        <v>5000</v>
      </c>
      <c r="G45" s="18"/>
      <c r="H45" s="18"/>
      <c r="I45" s="99">
        <v>0</v>
      </c>
      <c r="J45" s="99">
        <v>0</v>
      </c>
      <c r="K45" s="24"/>
      <c r="L45" s="99">
        <v>0</v>
      </c>
      <c r="M45" s="99">
        <v>0</v>
      </c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s="8" customFormat="1" ht="20.399999999999999" x14ac:dyDescent="0.35">
      <c r="A46" s="23">
        <v>312008</v>
      </c>
      <c r="B46" s="17" t="s">
        <v>46</v>
      </c>
      <c r="C46" s="22">
        <v>0</v>
      </c>
      <c r="D46" s="22">
        <v>1600</v>
      </c>
      <c r="E46" s="99">
        <v>0</v>
      </c>
      <c r="F46" s="22">
        <v>2600</v>
      </c>
      <c r="G46" s="22"/>
      <c r="H46" s="42">
        <v>2400</v>
      </c>
      <c r="I46" s="99">
        <v>5000</v>
      </c>
      <c r="J46" s="99">
        <v>0</v>
      </c>
      <c r="K46" s="24"/>
      <c r="L46" s="99">
        <v>0</v>
      </c>
      <c r="M46" s="99"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s="138" customFormat="1" ht="21" x14ac:dyDescent="0.4">
      <c r="A47" s="141"/>
      <c r="B47" s="142" t="s">
        <v>47</v>
      </c>
      <c r="C47" s="27">
        <f t="shared" ref="C47" si="11">C5+C15+C36</f>
        <v>251576.58000000002</v>
      </c>
      <c r="D47" s="135">
        <f t="shared" ref="D47:J47" si="12">D5+D15+D36</f>
        <v>241111.03000000003</v>
      </c>
      <c r="E47" s="135">
        <f t="shared" ref="E47" si="13">E5+E15+E36</f>
        <v>179304</v>
      </c>
      <c r="F47" s="135">
        <f t="shared" si="12"/>
        <v>197046</v>
      </c>
      <c r="G47" s="135"/>
      <c r="H47" s="135">
        <v>270</v>
      </c>
      <c r="I47" s="135">
        <f t="shared" si="12"/>
        <v>182774</v>
      </c>
      <c r="J47" s="135">
        <f t="shared" si="12"/>
        <v>193960</v>
      </c>
      <c r="K47" s="136"/>
      <c r="L47" s="135">
        <f t="shared" ref="L47:M47" si="14">L5+L15+L36</f>
        <v>193960</v>
      </c>
      <c r="M47" s="135">
        <f t="shared" si="14"/>
        <v>193960</v>
      </c>
      <c r="N47" s="96"/>
      <c r="O47" s="96"/>
      <c r="P47" s="96"/>
      <c r="Q47" s="96"/>
      <c r="R47" s="96"/>
      <c r="S47" s="96"/>
      <c r="T47" s="96"/>
      <c r="U47" s="96"/>
      <c r="V47" s="96"/>
      <c r="W47" s="96"/>
    </row>
    <row r="48" spans="1:23" s="8" customFormat="1" ht="21" x14ac:dyDescent="0.4">
      <c r="A48" s="28"/>
      <c r="B48" s="29"/>
      <c r="C48" s="29"/>
      <c r="D48" s="28"/>
      <c r="E48" s="102"/>
      <c r="F48" s="28"/>
      <c r="G48" s="28"/>
      <c r="H48" s="28"/>
      <c r="I48" s="102"/>
      <c r="J48" s="102"/>
      <c r="K48" s="25"/>
      <c r="L48" s="102"/>
      <c r="M48" s="102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s="8" customFormat="1" ht="21" x14ac:dyDescent="0.4">
      <c r="A49" s="28"/>
      <c r="B49" s="29"/>
      <c r="C49" s="29"/>
      <c r="D49" s="28"/>
      <c r="E49" s="102"/>
      <c r="F49" s="28"/>
      <c r="G49" s="28"/>
      <c r="H49" s="28"/>
      <c r="I49" s="102"/>
      <c r="J49" s="102"/>
      <c r="K49" s="28"/>
      <c r="L49" s="102"/>
      <c r="M49" s="102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s="8" customFormat="1" ht="21" x14ac:dyDescent="0.4">
      <c r="A50" s="30" t="s">
        <v>48</v>
      </c>
      <c r="B50" s="7"/>
      <c r="C50" s="7"/>
      <c r="D50" s="28"/>
      <c r="E50" s="102"/>
      <c r="F50" s="28"/>
      <c r="G50" s="28"/>
      <c r="H50" s="28"/>
      <c r="I50" s="102"/>
      <c r="J50" s="102"/>
      <c r="K50" s="31"/>
      <c r="L50" s="102"/>
      <c r="M50" s="102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s="8" customFormat="1" ht="63" x14ac:dyDescent="0.4">
      <c r="A51" s="9" t="s">
        <v>1</v>
      </c>
      <c r="B51" s="10" t="s">
        <v>2</v>
      </c>
      <c r="C51" s="10" t="s">
        <v>306</v>
      </c>
      <c r="D51" s="11" t="str">
        <f>D4</f>
        <v>Skutočnosť k 31.12.2021</v>
      </c>
      <c r="E51" s="97" t="str">
        <f>E4</f>
        <v>Rozpočet  na rok 2022</v>
      </c>
      <c r="F51" s="11" t="s">
        <v>298</v>
      </c>
      <c r="G51" s="11" t="s">
        <v>303</v>
      </c>
      <c r="H51" s="11" t="s">
        <v>305</v>
      </c>
      <c r="I51" s="97" t="str">
        <f>I4</f>
        <v>Rozpočet  na rok 2022</v>
      </c>
      <c r="J51" s="97" t="str">
        <f>J4</f>
        <v>Rozpočet  na rok 2023</v>
      </c>
      <c r="K51" s="24"/>
      <c r="L51" s="97" t="str">
        <f>L4</f>
        <v>Rozpočet  na rok 2024</v>
      </c>
      <c r="M51" s="97" t="str">
        <f>M4</f>
        <v>Rozpočet  na rok 2025</v>
      </c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s="8" customFormat="1" ht="20.399999999999999" x14ac:dyDescent="0.35">
      <c r="A52" s="16">
        <v>233001</v>
      </c>
      <c r="B52" s="17" t="s">
        <v>49</v>
      </c>
      <c r="C52" s="17">
        <v>7938.6</v>
      </c>
      <c r="D52" s="18">
        <v>15950</v>
      </c>
      <c r="E52" s="99">
        <v>12582</v>
      </c>
      <c r="F52" s="18">
        <v>26274</v>
      </c>
      <c r="G52" s="159">
        <v>13980</v>
      </c>
      <c r="H52" s="159">
        <v>0</v>
      </c>
      <c r="I52" s="99">
        <v>26562</v>
      </c>
      <c r="J52" s="183">
        <v>8120</v>
      </c>
      <c r="K52" s="183"/>
      <c r="L52" s="32">
        <v>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s="8" customFormat="1" ht="20.399999999999999" x14ac:dyDescent="0.35">
      <c r="A53" s="16">
        <v>322002</v>
      </c>
      <c r="B53" s="17" t="s">
        <v>302</v>
      </c>
      <c r="C53" s="17"/>
      <c r="D53" s="18"/>
      <c r="E53" s="99"/>
      <c r="F53" s="18">
        <v>8400</v>
      </c>
      <c r="G53" s="18"/>
      <c r="H53" s="159">
        <v>8400</v>
      </c>
      <c r="I53" s="99">
        <v>8400</v>
      </c>
      <c r="J53" s="126"/>
      <c r="K53" s="160"/>
      <c r="L53" s="32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s="8" customFormat="1" ht="20.399999999999999" x14ac:dyDescent="0.35">
      <c r="A54" s="16">
        <v>322001</v>
      </c>
      <c r="B54" s="17" t="s">
        <v>50</v>
      </c>
      <c r="C54" s="17"/>
      <c r="D54" s="18">
        <v>0</v>
      </c>
      <c r="E54" s="99">
        <v>43500</v>
      </c>
      <c r="F54" s="18">
        <v>0</v>
      </c>
      <c r="G54" s="18"/>
      <c r="H54" s="159">
        <v>-43500</v>
      </c>
      <c r="I54" s="99">
        <v>0</v>
      </c>
      <c r="J54" s="99">
        <v>0</v>
      </c>
      <c r="K54" s="24"/>
      <c r="L54" s="99">
        <v>0</v>
      </c>
      <c r="M54" s="99"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s="8" customFormat="1" ht="20.399999999999999" x14ac:dyDescent="0.35">
      <c r="A55" s="16">
        <v>322001</v>
      </c>
      <c r="B55" s="17" t="s">
        <v>307</v>
      </c>
      <c r="C55" s="17">
        <v>80000</v>
      </c>
      <c r="D55" s="18"/>
      <c r="E55" s="99"/>
      <c r="F55" s="18"/>
      <c r="G55" s="18"/>
      <c r="H55" s="159"/>
      <c r="I55" s="99"/>
      <c r="J55" s="99"/>
      <c r="K55" s="24"/>
      <c r="L55" s="99"/>
      <c r="M55" s="99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s="8" customFormat="1" ht="20.399999999999999" x14ac:dyDescent="0.35">
      <c r="A56" s="16">
        <v>322002</v>
      </c>
      <c r="B56" s="17" t="s">
        <v>308</v>
      </c>
      <c r="C56" s="17">
        <v>11264</v>
      </c>
      <c r="D56" s="18"/>
      <c r="E56" s="99"/>
      <c r="F56" s="18"/>
      <c r="G56" s="18"/>
      <c r="H56" s="159"/>
      <c r="I56" s="99"/>
      <c r="J56" s="99"/>
      <c r="K56" s="24"/>
      <c r="L56" s="99"/>
      <c r="M56" s="99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s="8" customFormat="1" ht="40.799999999999997" x14ac:dyDescent="0.35">
      <c r="A57" s="16">
        <v>322002</v>
      </c>
      <c r="B57" s="17" t="s">
        <v>51</v>
      </c>
      <c r="C57" s="17"/>
      <c r="D57" s="18"/>
      <c r="E57" s="99">
        <v>20000</v>
      </c>
      <c r="F57" s="18">
        <v>0</v>
      </c>
      <c r="G57" s="18"/>
      <c r="H57" s="159">
        <v>-20000</v>
      </c>
      <c r="I57" s="99">
        <v>0</v>
      </c>
      <c r="J57" s="99"/>
      <c r="K57" s="24"/>
      <c r="L57" s="99"/>
      <c r="M57" s="99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s="8" customFormat="1" ht="20.399999999999999" x14ac:dyDescent="0.35">
      <c r="A58" s="16">
        <v>322001</v>
      </c>
      <c r="B58" s="17" t="s">
        <v>52</v>
      </c>
      <c r="C58" s="17"/>
      <c r="D58" s="18">
        <v>50000</v>
      </c>
      <c r="E58" s="99">
        <v>50000</v>
      </c>
      <c r="F58" s="18">
        <v>50000</v>
      </c>
      <c r="G58" s="18"/>
      <c r="H58" s="159">
        <v>-50000</v>
      </c>
      <c r="I58" s="99">
        <v>0</v>
      </c>
      <c r="J58" s="99"/>
      <c r="K58" s="24"/>
      <c r="L58" s="99"/>
      <c r="M58" s="99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s="8" customFormat="1" ht="20.399999999999999" x14ac:dyDescent="0.35">
      <c r="A59" s="16">
        <v>322002</v>
      </c>
      <c r="B59" s="17" t="s">
        <v>53</v>
      </c>
      <c r="C59" s="17"/>
      <c r="D59" s="18">
        <v>0</v>
      </c>
      <c r="E59" s="99">
        <v>14250</v>
      </c>
      <c r="F59" s="18">
        <v>0</v>
      </c>
      <c r="G59" s="18"/>
      <c r="H59" s="18">
        <v>0</v>
      </c>
      <c r="I59" s="99">
        <v>14250</v>
      </c>
      <c r="J59" s="99">
        <v>0</v>
      </c>
      <c r="K59" s="24"/>
      <c r="L59" s="99">
        <v>0</v>
      </c>
      <c r="M59" s="99">
        <v>0</v>
      </c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s="8" customFormat="1" ht="21" x14ac:dyDescent="0.4">
      <c r="A60" s="33"/>
      <c r="B60" s="34" t="s">
        <v>54</v>
      </c>
      <c r="C60" s="34">
        <v>99202.6</v>
      </c>
      <c r="D60" s="27">
        <f>SUM(D52:D59)</f>
        <v>65950</v>
      </c>
      <c r="E60" s="135">
        <f>SUM(E52:E59)</f>
        <v>140332</v>
      </c>
      <c r="F60" s="27">
        <f>SUM(F52:F59)</f>
        <v>84674</v>
      </c>
      <c r="G60" s="27">
        <v>13980</v>
      </c>
      <c r="H60" s="27">
        <f>H52+H53+H54+H57+H58+H59</f>
        <v>-105100</v>
      </c>
      <c r="I60" s="135">
        <f>SUM(I52:I59)</f>
        <v>49212</v>
      </c>
      <c r="J60" s="135">
        <f>SUM(J52:J59)</f>
        <v>8120</v>
      </c>
      <c r="K60" s="143"/>
      <c r="L60" s="135">
        <f>SUM(L52:L59)</f>
        <v>0</v>
      </c>
      <c r="M60" s="135">
        <f>SUM(M52:M59)</f>
        <v>0</v>
      </c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s="8" customFormat="1" ht="18.75" customHeight="1" x14ac:dyDescent="0.4">
      <c r="A61" s="35" t="s">
        <v>55</v>
      </c>
      <c r="B61" s="7"/>
      <c r="C61" s="7"/>
      <c r="D61" s="36"/>
      <c r="E61" s="103"/>
      <c r="F61" s="36"/>
      <c r="G61" s="36"/>
      <c r="H61" s="36"/>
      <c r="I61" s="103"/>
      <c r="J61" s="103"/>
      <c r="K61" s="37"/>
      <c r="L61" s="103"/>
      <c r="M61" s="103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s="8" customFormat="1" ht="63" x14ac:dyDescent="0.4">
      <c r="A62" s="9" t="s">
        <v>1</v>
      </c>
      <c r="B62" s="10" t="s">
        <v>2</v>
      </c>
      <c r="C62" s="10" t="s">
        <v>306</v>
      </c>
      <c r="D62" s="38" t="str">
        <f>D4</f>
        <v>Skutočnosť k 31.12.2021</v>
      </c>
      <c r="E62" s="104" t="str">
        <f>E4</f>
        <v>Rozpočet  na rok 2022</v>
      </c>
      <c r="F62" s="38" t="s">
        <v>298</v>
      </c>
      <c r="G62" s="11" t="s">
        <v>303</v>
      </c>
      <c r="H62" s="11" t="s">
        <v>305</v>
      </c>
      <c r="I62" s="104" t="str">
        <f>I4</f>
        <v>Rozpočet  na rok 2022</v>
      </c>
      <c r="J62" s="130" t="str">
        <f>J4</f>
        <v>Rozpočet  na rok 2023</v>
      </c>
      <c r="K62" s="25"/>
      <c r="L62" s="130" t="str">
        <f>L4</f>
        <v>Rozpočet  na rok 2024</v>
      </c>
      <c r="M62" s="130" t="str">
        <f>M4</f>
        <v>Rozpočet  na rok 2025</v>
      </c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s="8" customFormat="1" ht="21" x14ac:dyDescent="0.4">
      <c r="A63" s="148" t="s">
        <v>56</v>
      </c>
      <c r="B63" s="149" t="s">
        <v>57</v>
      </c>
      <c r="C63" s="175">
        <v>134715.71</v>
      </c>
      <c r="D63" s="150">
        <f>SUM(D64:D95)</f>
        <v>149076.91000000003</v>
      </c>
      <c r="E63" s="151">
        <f>SUM(E64:E95)</f>
        <v>107572</v>
      </c>
      <c r="F63" s="150">
        <f>SUM(F64:F95)</f>
        <v>100986.76</v>
      </c>
      <c r="G63" s="150"/>
      <c r="H63" s="150"/>
      <c r="I63" s="151">
        <f>SUM(I64:I95)</f>
        <v>107572</v>
      </c>
      <c r="J63" s="151">
        <f>SUM(J64:J95)</f>
        <v>112612</v>
      </c>
      <c r="K63" s="150">
        <f>SUM(K64:K95)</f>
        <v>132590</v>
      </c>
      <c r="L63" s="151">
        <f>SUM(L64:L95)</f>
        <v>111412</v>
      </c>
      <c r="M63" s="151">
        <f>SUM(M64:M95)</f>
        <v>111412</v>
      </c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s="8" customFormat="1" ht="20.399999999999999" x14ac:dyDescent="0.35">
      <c r="A64" s="39" t="s">
        <v>58</v>
      </c>
      <c r="B64" s="17" t="s">
        <v>59</v>
      </c>
      <c r="C64" s="17">
        <v>51791.6</v>
      </c>
      <c r="D64" s="18">
        <v>55401.27</v>
      </c>
      <c r="E64" s="99">
        <v>43850</v>
      </c>
      <c r="F64" s="18">
        <v>40236.51</v>
      </c>
      <c r="G64" s="18"/>
      <c r="H64" s="18"/>
      <c r="I64" s="99">
        <v>43850</v>
      </c>
      <c r="J64" s="129">
        <v>44000</v>
      </c>
      <c r="K64" s="18">
        <v>48000</v>
      </c>
      <c r="L64" s="129">
        <v>44000</v>
      </c>
      <c r="M64" s="129">
        <v>44000</v>
      </c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s="8" customFormat="1" ht="27.75" customHeight="1" x14ac:dyDescent="0.35">
      <c r="A65" s="16">
        <v>621000</v>
      </c>
      <c r="B65" s="17" t="s">
        <v>296</v>
      </c>
      <c r="C65" s="17">
        <v>5856.02</v>
      </c>
      <c r="D65" s="18">
        <v>5521.36</v>
      </c>
      <c r="E65" s="99">
        <v>4165</v>
      </c>
      <c r="F65" s="18">
        <v>4015.21</v>
      </c>
      <c r="G65" s="18"/>
      <c r="H65" s="18"/>
      <c r="I65" s="99">
        <v>4165</v>
      </c>
      <c r="J65" s="129">
        <v>4400</v>
      </c>
      <c r="K65" s="18">
        <v>4800</v>
      </c>
      <c r="L65" s="129">
        <v>4400</v>
      </c>
      <c r="M65" s="129">
        <v>4400</v>
      </c>
      <c r="N65" s="125"/>
      <c r="O65" s="5"/>
      <c r="P65" s="5"/>
      <c r="Q65" s="5"/>
      <c r="R65" s="5"/>
      <c r="S65" s="5"/>
      <c r="T65" s="5"/>
      <c r="U65" s="5"/>
      <c r="V65" s="5"/>
      <c r="W65" s="5"/>
    </row>
    <row r="66" spans="1:23" s="8" customFormat="1" ht="21.75" customHeight="1" x14ac:dyDescent="0.35">
      <c r="A66" s="16">
        <v>625001</v>
      </c>
      <c r="B66" s="17" t="s">
        <v>60</v>
      </c>
      <c r="C66" s="17">
        <v>16303.15</v>
      </c>
      <c r="D66" s="18">
        <v>13968.97</v>
      </c>
      <c r="E66" s="99">
        <v>11000</v>
      </c>
      <c r="F66" s="18">
        <v>10498</v>
      </c>
      <c r="G66" s="18"/>
      <c r="H66" s="18"/>
      <c r="I66" s="99">
        <v>11000</v>
      </c>
      <c r="J66" s="129">
        <v>11600</v>
      </c>
      <c r="K66" s="18">
        <v>14000</v>
      </c>
      <c r="L66" s="129">
        <v>11600</v>
      </c>
      <c r="M66" s="129">
        <v>11600</v>
      </c>
      <c r="N66" s="125"/>
      <c r="O66" s="5"/>
      <c r="P66" s="5"/>
      <c r="Q66" s="5"/>
      <c r="R66" s="5"/>
      <c r="S66" s="5"/>
      <c r="T66" s="5"/>
      <c r="U66" s="5"/>
      <c r="V66" s="5"/>
      <c r="W66" s="5"/>
    </row>
    <row r="67" spans="1:23" s="8" customFormat="1" ht="20.399999999999999" x14ac:dyDescent="0.35">
      <c r="A67" s="16">
        <v>631001</v>
      </c>
      <c r="B67" s="17" t="s">
        <v>61</v>
      </c>
      <c r="C67" s="17">
        <v>5695.2</v>
      </c>
      <c r="D67" s="22">
        <v>5695.2</v>
      </c>
      <c r="E67" s="99">
        <v>6000</v>
      </c>
      <c r="F67" s="18">
        <v>6000</v>
      </c>
      <c r="G67" s="18"/>
      <c r="H67" s="18"/>
      <c r="I67" s="99">
        <v>6000</v>
      </c>
      <c r="J67" s="99">
        <v>0</v>
      </c>
      <c r="K67" s="22">
        <v>6000</v>
      </c>
      <c r="L67" s="99">
        <v>0</v>
      </c>
      <c r="M67" s="99">
        <v>0</v>
      </c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s="8" customFormat="1" ht="20.399999999999999" x14ac:dyDescent="0.35">
      <c r="A68" s="16">
        <v>632001</v>
      </c>
      <c r="B68" s="17" t="s">
        <v>62</v>
      </c>
      <c r="C68" s="17">
        <v>4873.1499999999996</v>
      </c>
      <c r="D68" s="22">
        <v>4873.1499999999996</v>
      </c>
      <c r="E68" s="99">
        <v>5100</v>
      </c>
      <c r="F68" s="22">
        <v>5100</v>
      </c>
      <c r="G68" s="22"/>
      <c r="H68" s="22"/>
      <c r="I68" s="99">
        <v>5100</v>
      </c>
      <c r="J68" s="129">
        <v>5100</v>
      </c>
      <c r="K68" s="22">
        <v>4790</v>
      </c>
      <c r="L68" s="129">
        <v>5100</v>
      </c>
      <c r="M68" s="129">
        <v>5100</v>
      </c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s="8" customFormat="1" ht="20.399999999999999" x14ac:dyDescent="0.35">
      <c r="A69" s="16">
        <v>632003</v>
      </c>
      <c r="B69" s="17" t="s">
        <v>63</v>
      </c>
      <c r="C69" s="17">
        <v>2962.24</v>
      </c>
      <c r="D69" s="22">
        <v>2962.24</v>
      </c>
      <c r="E69" s="99">
        <v>500</v>
      </c>
      <c r="F69" s="22">
        <v>500</v>
      </c>
      <c r="G69" s="22"/>
      <c r="H69" s="22"/>
      <c r="I69" s="99">
        <v>500</v>
      </c>
      <c r="J69" s="99">
        <v>500</v>
      </c>
      <c r="K69" s="22">
        <v>500</v>
      </c>
      <c r="L69" s="99">
        <v>500</v>
      </c>
      <c r="M69" s="99">
        <v>500</v>
      </c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s="8" customFormat="1" ht="20.399999999999999" x14ac:dyDescent="0.35">
      <c r="A70" s="16">
        <v>632003</v>
      </c>
      <c r="B70" s="17" t="s">
        <v>64</v>
      </c>
      <c r="C70" s="17">
        <v>230.1</v>
      </c>
      <c r="D70" s="22">
        <v>230.1</v>
      </c>
      <c r="E70" s="99">
        <v>0</v>
      </c>
      <c r="F70" s="22">
        <v>0</v>
      </c>
      <c r="G70" s="22"/>
      <c r="H70" s="22"/>
      <c r="I70" s="99">
        <v>0</v>
      </c>
      <c r="J70" s="99">
        <v>0</v>
      </c>
      <c r="K70" s="22">
        <v>1390</v>
      </c>
      <c r="L70" s="99">
        <v>0</v>
      </c>
      <c r="M70" s="99">
        <v>0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s="8" customFormat="1" ht="20.399999999999999" x14ac:dyDescent="0.35">
      <c r="A71" s="16">
        <v>633006</v>
      </c>
      <c r="B71" s="17" t="s">
        <v>65</v>
      </c>
      <c r="C71" s="17">
        <v>6015.86</v>
      </c>
      <c r="D71" s="22">
        <v>19436.23</v>
      </c>
      <c r="E71" s="99">
        <v>1100</v>
      </c>
      <c r="F71" s="22">
        <v>1100</v>
      </c>
      <c r="G71" s="22"/>
      <c r="H71" s="22"/>
      <c r="I71" s="99">
        <v>1100</v>
      </c>
      <c r="J71" s="99">
        <v>1000</v>
      </c>
      <c r="K71" s="22">
        <v>1000</v>
      </c>
      <c r="L71" s="99">
        <v>1000</v>
      </c>
      <c r="M71" s="99">
        <v>1000</v>
      </c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s="8" customFormat="1" ht="20.399999999999999" x14ac:dyDescent="0.35">
      <c r="A72" s="16">
        <v>633009</v>
      </c>
      <c r="B72" s="17" t="s">
        <v>66</v>
      </c>
      <c r="C72" s="17">
        <v>100</v>
      </c>
      <c r="D72" s="22">
        <v>100</v>
      </c>
      <c r="E72" s="99">
        <v>0</v>
      </c>
      <c r="F72" s="22">
        <v>0</v>
      </c>
      <c r="G72" s="22"/>
      <c r="H72" s="22"/>
      <c r="I72" s="99">
        <v>0</v>
      </c>
      <c r="J72" s="99">
        <v>0</v>
      </c>
      <c r="K72" s="22">
        <v>500</v>
      </c>
      <c r="L72" s="99">
        <v>0</v>
      </c>
      <c r="M72" s="99">
        <v>0</v>
      </c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s="8" customFormat="1" ht="20.399999999999999" x14ac:dyDescent="0.35">
      <c r="A73" s="16">
        <v>633015</v>
      </c>
      <c r="B73" s="17" t="s">
        <v>67</v>
      </c>
      <c r="C73" s="17">
        <v>1104.21</v>
      </c>
      <c r="D73" s="22">
        <v>1104.21</v>
      </c>
      <c r="E73" s="99">
        <v>300</v>
      </c>
      <c r="F73" s="22">
        <v>300</v>
      </c>
      <c r="G73" s="22"/>
      <c r="H73" s="22"/>
      <c r="I73" s="99">
        <v>300</v>
      </c>
      <c r="J73" s="99">
        <v>0</v>
      </c>
      <c r="K73" s="22">
        <v>1000</v>
      </c>
      <c r="L73" s="99">
        <v>0</v>
      </c>
      <c r="M73" s="99">
        <v>0</v>
      </c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s="8" customFormat="1" ht="22.5" customHeight="1" x14ac:dyDescent="0.35">
      <c r="A74" s="16">
        <v>633016</v>
      </c>
      <c r="B74" s="17" t="s">
        <v>68</v>
      </c>
      <c r="C74" s="17">
        <v>410.81</v>
      </c>
      <c r="D74" s="22">
        <v>410.81</v>
      </c>
      <c r="E74" s="99">
        <v>1500</v>
      </c>
      <c r="F74" s="18">
        <v>1500</v>
      </c>
      <c r="G74" s="18"/>
      <c r="H74" s="18"/>
      <c r="I74" s="99">
        <v>1500</v>
      </c>
      <c r="J74" s="99">
        <v>1500</v>
      </c>
      <c r="K74" s="22">
        <v>500</v>
      </c>
      <c r="L74" s="99">
        <v>1500</v>
      </c>
      <c r="M74" s="99">
        <v>1500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s="8" customFormat="1" ht="20.399999999999999" x14ac:dyDescent="0.35">
      <c r="A75" s="16">
        <v>634003</v>
      </c>
      <c r="B75" s="17" t="s">
        <v>69</v>
      </c>
      <c r="C75" s="17">
        <v>410.19</v>
      </c>
      <c r="D75" s="22">
        <v>410.19</v>
      </c>
      <c r="E75" s="99">
        <v>610</v>
      </c>
      <c r="F75" s="22">
        <v>610</v>
      </c>
      <c r="G75" s="22"/>
      <c r="H75" s="22"/>
      <c r="I75" s="99">
        <v>610</v>
      </c>
      <c r="J75" s="99">
        <v>610</v>
      </c>
      <c r="K75" s="22">
        <v>60</v>
      </c>
      <c r="L75" s="99">
        <v>610</v>
      </c>
      <c r="M75" s="99">
        <v>610</v>
      </c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s="8" customFormat="1" ht="40.799999999999997" x14ac:dyDescent="0.35">
      <c r="A76" s="16">
        <v>635002</v>
      </c>
      <c r="B76" s="17" t="s">
        <v>70</v>
      </c>
      <c r="C76" s="17">
        <v>77</v>
      </c>
      <c r="D76" s="22">
        <v>77</v>
      </c>
      <c r="E76" s="99">
        <v>200</v>
      </c>
      <c r="F76" s="18">
        <v>200</v>
      </c>
      <c r="G76" s="18"/>
      <c r="H76" s="18"/>
      <c r="I76" s="99">
        <v>200</v>
      </c>
      <c r="J76" s="99">
        <v>100</v>
      </c>
      <c r="K76" s="22">
        <v>150</v>
      </c>
      <c r="L76" s="99">
        <v>100</v>
      </c>
      <c r="M76" s="99">
        <v>100</v>
      </c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s="8" customFormat="1" ht="40.799999999999997" x14ac:dyDescent="0.35">
      <c r="A77" s="16">
        <v>635004</v>
      </c>
      <c r="B77" s="17" t="s">
        <v>71</v>
      </c>
      <c r="C77" s="17"/>
      <c r="D77" s="22">
        <v>0</v>
      </c>
      <c r="E77" s="99">
        <v>200</v>
      </c>
      <c r="F77" s="18">
        <v>200</v>
      </c>
      <c r="G77" s="18"/>
      <c r="H77" s="18"/>
      <c r="I77" s="99">
        <v>200</v>
      </c>
      <c r="J77" s="99">
        <v>0</v>
      </c>
      <c r="K77" s="22">
        <v>200</v>
      </c>
      <c r="L77" s="99">
        <v>0</v>
      </c>
      <c r="M77" s="99">
        <v>0</v>
      </c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s="8" customFormat="1" ht="20.399999999999999" x14ac:dyDescent="0.35">
      <c r="A78" s="16">
        <v>635002</v>
      </c>
      <c r="B78" s="17" t="s">
        <v>72</v>
      </c>
      <c r="C78" s="17">
        <v>2587.1</v>
      </c>
      <c r="D78" s="22">
        <v>2587.1</v>
      </c>
      <c r="E78" s="99">
        <v>0</v>
      </c>
      <c r="F78" s="18">
        <v>0</v>
      </c>
      <c r="G78" s="18"/>
      <c r="H78" s="18"/>
      <c r="I78" s="99">
        <v>0</v>
      </c>
      <c r="J78" s="99">
        <v>0</v>
      </c>
      <c r="K78" s="22">
        <v>100</v>
      </c>
      <c r="L78" s="99">
        <v>0</v>
      </c>
      <c r="M78" s="99">
        <v>0</v>
      </c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s="8" customFormat="1" ht="24" customHeight="1" x14ac:dyDescent="0.35">
      <c r="A79" s="40">
        <v>635006</v>
      </c>
      <c r="B79" s="41" t="s">
        <v>73</v>
      </c>
      <c r="C79" s="41">
        <v>53.6</v>
      </c>
      <c r="D79" s="22">
        <v>53.6</v>
      </c>
      <c r="E79" s="99">
        <v>500</v>
      </c>
      <c r="F79" s="18">
        <v>500</v>
      </c>
      <c r="G79" s="18"/>
      <c r="H79" s="18"/>
      <c r="I79" s="99">
        <v>500</v>
      </c>
      <c r="J79" s="99">
        <v>500</v>
      </c>
      <c r="K79" s="22">
        <v>500</v>
      </c>
      <c r="L79" s="99">
        <v>500</v>
      </c>
      <c r="M79" s="99">
        <v>500</v>
      </c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s="8" customFormat="1" ht="40.799999999999997" x14ac:dyDescent="0.35">
      <c r="A80" s="16">
        <v>636001</v>
      </c>
      <c r="B80" s="17" t="s">
        <v>74</v>
      </c>
      <c r="C80" s="17">
        <v>52</v>
      </c>
      <c r="D80" s="22">
        <v>52</v>
      </c>
      <c r="E80" s="105">
        <v>52</v>
      </c>
      <c r="F80" s="22">
        <v>52</v>
      </c>
      <c r="G80" s="22"/>
      <c r="H80" s="22"/>
      <c r="I80" s="105">
        <v>52</v>
      </c>
      <c r="J80" s="105">
        <v>52</v>
      </c>
      <c r="K80" s="22">
        <v>50</v>
      </c>
      <c r="L80" s="105">
        <v>52</v>
      </c>
      <c r="M80" s="105">
        <v>52</v>
      </c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s="8" customFormat="1" ht="20.399999999999999" x14ac:dyDescent="0.35">
      <c r="A81" s="16">
        <v>637001</v>
      </c>
      <c r="B81" s="17" t="s">
        <v>75</v>
      </c>
      <c r="C81" s="17">
        <v>186</v>
      </c>
      <c r="D81" s="22">
        <v>186</v>
      </c>
      <c r="E81" s="99">
        <v>200</v>
      </c>
      <c r="F81" s="18">
        <v>186.53</v>
      </c>
      <c r="G81" s="18"/>
      <c r="H81" s="18"/>
      <c r="I81" s="99">
        <v>200</v>
      </c>
      <c r="J81" s="99">
        <v>200</v>
      </c>
      <c r="K81" s="22">
        <v>300</v>
      </c>
      <c r="L81" s="99">
        <v>200</v>
      </c>
      <c r="M81" s="99">
        <v>200</v>
      </c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s="8" customFormat="1" ht="20.399999999999999" x14ac:dyDescent="0.35">
      <c r="A82" s="16">
        <v>637003</v>
      </c>
      <c r="B82" s="17" t="s">
        <v>76</v>
      </c>
      <c r="C82" s="22">
        <v>0</v>
      </c>
      <c r="D82" s="22">
        <v>0</v>
      </c>
      <c r="E82" s="99">
        <v>0</v>
      </c>
      <c r="F82" s="18">
        <v>0</v>
      </c>
      <c r="G82" s="18"/>
      <c r="H82" s="18"/>
      <c r="I82" s="99">
        <v>0</v>
      </c>
      <c r="J82" s="99">
        <v>0</v>
      </c>
      <c r="K82" s="22">
        <v>500</v>
      </c>
      <c r="L82" s="99">
        <v>0</v>
      </c>
      <c r="M82" s="99">
        <v>0</v>
      </c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s="8" customFormat="1" ht="20.399999999999999" x14ac:dyDescent="0.35">
      <c r="A83" s="16">
        <v>637004</v>
      </c>
      <c r="B83" s="17" t="s">
        <v>77</v>
      </c>
      <c r="C83" s="22">
        <v>0</v>
      </c>
      <c r="D83" s="22">
        <v>0</v>
      </c>
      <c r="E83" s="99">
        <v>1500</v>
      </c>
      <c r="F83" s="18">
        <v>1269.3399999999999</v>
      </c>
      <c r="G83" s="18"/>
      <c r="H83" s="18"/>
      <c r="I83" s="99">
        <v>1500</v>
      </c>
      <c r="J83" s="129">
        <v>1300</v>
      </c>
      <c r="K83" s="22">
        <v>1000</v>
      </c>
      <c r="L83" s="129">
        <v>1300</v>
      </c>
      <c r="M83" s="129">
        <v>1300</v>
      </c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s="8" customFormat="1" ht="21.75" customHeight="1" x14ac:dyDescent="0.35">
      <c r="A84" s="16">
        <v>637004</v>
      </c>
      <c r="B84" s="17" t="s">
        <v>78</v>
      </c>
      <c r="C84" s="22">
        <v>0</v>
      </c>
      <c r="D84" s="18">
        <v>0</v>
      </c>
      <c r="E84" s="99">
        <v>2880</v>
      </c>
      <c r="F84" s="18">
        <v>2681.23</v>
      </c>
      <c r="G84" s="18"/>
      <c r="H84" s="18"/>
      <c r="I84" s="99">
        <v>2880</v>
      </c>
      <c r="J84" s="99">
        <v>2880</v>
      </c>
      <c r="K84" s="18">
        <v>1700</v>
      </c>
      <c r="L84" s="99">
        <v>2880</v>
      </c>
      <c r="M84" s="99">
        <v>2880</v>
      </c>
      <c r="N84" s="88"/>
      <c r="O84" s="88"/>
      <c r="P84" s="88"/>
      <c r="Q84" s="5"/>
      <c r="R84" s="5"/>
      <c r="S84" s="5"/>
      <c r="T84" s="5"/>
      <c r="U84" s="5"/>
      <c r="V84" s="5"/>
      <c r="W84" s="5"/>
    </row>
    <row r="85" spans="1:23" s="8" customFormat="1" ht="24.75" customHeight="1" x14ac:dyDescent="0.35">
      <c r="A85" s="16">
        <v>637005</v>
      </c>
      <c r="B85" s="17" t="s">
        <v>294</v>
      </c>
      <c r="C85" s="17">
        <v>679.6</v>
      </c>
      <c r="D85" s="22">
        <v>679.6</v>
      </c>
      <c r="E85" s="99">
        <v>500</v>
      </c>
      <c r="F85" s="18">
        <v>500</v>
      </c>
      <c r="G85" s="18"/>
      <c r="H85" s="18"/>
      <c r="I85" s="99">
        <v>500</v>
      </c>
      <c r="J85" s="129">
        <v>2000</v>
      </c>
      <c r="K85" s="22">
        <v>500</v>
      </c>
      <c r="L85" s="129">
        <v>2000</v>
      </c>
      <c r="M85" s="129">
        <v>2000</v>
      </c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s="8" customFormat="1" ht="40.799999999999997" x14ac:dyDescent="0.35">
      <c r="A86" s="16">
        <v>637004</v>
      </c>
      <c r="B86" s="17" t="s">
        <v>79</v>
      </c>
      <c r="C86" s="17">
        <v>22842.959999999999</v>
      </c>
      <c r="D86" s="22">
        <v>22842.959999999999</v>
      </c>
      <c r="E86" s="99">
        <v>20500</v>
      </c>
      <c r="F86" s="18">
        <v>19584.34</v>
      </c>
      <c r="G86" s="18"/>
      <c r="H86" s="18"/>
      <c r="I86" s="99">
        <v>20500</v>
      </c>
      <c r="J86" s="129">
        <v>26000</v>
      </c>
      <c r="K86" s="42">
        <v>36000</v>
      </c>
      <c r="L86" s="129">
        <v>24800</v>
      </c>
      <c r="M86" s="129">
        <v>24800</v>
      </c>
      <c r="N86" s="88"/>
      <c r="O86" s="88"/>
      <c r="P86" s="88"/>
      <c r="Q86" s="88"/>
      <c r="R86" s="88"/>
      <c r="S86" s="88"/>
      <c r="T86" s="5"/>
      <c r="U86" s="5"/>
      <c r="V86" s="5"/>
      <c r="W86" s="5"/>
    </row>
    <row r="87" spans="1:23" s="8" customFormat="1" ht="20.399999999999999" x14ac:dyDescent="0.35">
      <c r="A87" s="16">
        <v>637005</v>
      </c>
      <c r="B87" s="17" t="s">
        <v>80</v>
      </c>
      <c r="C87" s="17">
        <v>800</v>
      </c>
      <c r="D87" s="22">
        <v>800</v>
      </c>
      <c r="E87" s="99">
        <v>800</v>
      </c>
      <c r="F87" s="18">
        <v>800</v>
      </c>
      <c r="G87" s="18"/>
      <c r="H87" s="18"/>
      <c r="I87" s="99">
        <v>800</v>
      </c>
      <c r="J87" s="99">
        <v>800</v>
      </c>
      <c r="K87" s="22">
        <v>550</v>
      </c>
      <c r="L87" s="99">
        <v>800</v>
      </c>
      <c r="M87" s="99">
        <v>800</v>
      </c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s="8" customFormat="1" ht="27.75" customHeight="1" x14ac:dyDescent="0.35">
      <c r="A88" s="16">
        <v>637011</v>
      </c>
      <c r="B88" s="17" t="s">
        <v>81</v>
      </c>
      <c r="C88" s="17">
        <v>640</v>
      </c>
      <c r="D88" s="22">
        <v>640</v>
      </c>
      <c r="E88" s="99">
        <v>1000</v>
      </c>
      <c r="F88" s="18">
        <v>946</v>
      </c>
      <c r="G88" s="18"/>
      <c r="H88" s="18"/>
      <c r="I88" s="99">
        <v>1000</v>
      </c>
      <c r="J88" s="99">
        <v>5000</v>
      </c>
      <c r="K88" s="22">
        <v>2000</v>
      </c>
      <c r="L88" s="99">
        <v>5000</v>
      </c>
      <c r="M88" s="99">
        <v>5000</v>
      </c>
      <c r="N88" s="123"/>
      <c r="O88" s="123"/>
      <c r="P88" s="5"/>
      <c r="Q88" s="5"/>
      <c r="R88" s="5"/>
      <c r="S88" s="5"/>
      <c r="T88" s="5"/>
      <c r="U88" s="5"/>
      <c r="V88" s="5"/>
      <c r="W88" s="5"/>
    </row>
    <row r="89" spans="1:23" s="8" customFormat="1" ht="40.799999999999997" x14ac:dyDescent="0.35">
      <c r="A89" s="16">
        <v>637012</v>
      </c>
      <c r="B89" s="17" t="s">
        <v>82</v>
      </c>
      <c r="C89" s="17">
        <v>1875.34</v>
      </c>
      <c r="D89" s="22">
        <v>1875.34</v>
      </c>
      <c r="E89" s="99">
        <v>1100</v>
      </c>
      <c r="F89" s="22">
        <v>948.6</v>
      </c>
      <c r="G89" s="22"/>
      <c r="H89" s="22"/>
      <c r="I89" s="99">
        <v>1100</v>
      </c>
      <c r="J89" s="99">
        <v>1000</v>
      </c>
      <c r="K89" s="22">
        <v>1300</v>
      </c>
      <c r="L89" s="99">
        <v>1000</v>
      </c>
      <c r="M89" s="99">
        <v>1000</v>
      </c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s="8" customFormat="1" ht="20.399999999999999" x14ac:dyDescent="0.35">
      <c r="A90" s="16">
        <v>637014</v>
      </c>
      <c r="B90" s="17" t="s">
        <v>83</v>
      </c>
      <c r="C90" s="17">
        <v>4992.8100000000004</v>
      </c>
      <c r="D90" s="22">
        <v>4992.8100000000004</v>
      </c>
      <c r="E90" s="99">
        <v>695</v>
      </c>
      <c r="F90" s="18">
        <v>0</v>
      </c>
      <c r="G90" s="18"/>
      <c r="H90" s="18"/>
      <c r="I90" s="99">
        <v>695</v>
      </c>
      <c r="J90" s="129">
        <v>0</v>
      </c>
      <c r="K90" s="22">
        <v>2300</v>
      </c>
      <c r="L90" s="129">
        <v>0</v>
      </c>
      <c r="M90" s="129">
        <v>0</v>
      </c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s="8" customFormat="1" ht="20.399999999999999" x14ac:dyDescent="0.35">
      <c r="A91" s="16">
        <v>637015</v>
      </c>
      <c r="B91" s="17" t="s">
        <v>84</v>
      </c>
      <c r="C91" s="17">
        <v>1308.98</v>
      </c>
      <c r="D91" s="22">
        <v>1308.98</v>
      </c>
      <c r="E91" s="99">
        <v>750</v>
      </c>
      <c r="F91" s="22">
        <v>694</v>
      </c>
      <c r="G91" s="22"/>
      <c r="H91" s="22"/>
      <c r="I91" s="99">
        <v>750</v>
      </c>
      <c r="J91" s="129">
        <v>1000</v>
      </c>
      <c r="K91" s="22">
        <v>600</v>
      </c>
      <c r="L91" s="129">
        <v>1000</v>
      </c>
      <c r="M91" s="129">
        <v>1000</v>
      </c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s="8" customFormat="1" ht="20.399999999999999" x14ac:dyDescent="0.35">
      <c r="A92" s="16">
        <v>637016</v>
      </c>
      <c r="B92" s="17" t="s">
        <v>85</v>
      </c>
      <c r="C92" s="17">
        <v>856.51</v>
      </c>
      <c r="D92" s="22">
        <v>856.51</v>
      </c>
      <c r="E92" s="99">
        <v>370</v>
      </c>
      <c r="F92" s="22">
        <v>368</v>
      </c>
      <c r="G92" s="22"/>
      <c r="H92" s="22"/>
      <c r="I92" s="99">
        <v>370</v>
      </c>
      <c r="J92" s="99">
        <v>370</v>
      </c>
      <c r="K92" s="22">
        <v>1100</v>
      </c>
      <c r="L92" s="99">
        <v>370</v>
      </c>
      <c r="M92" s="99">
        <v>370</v>
      </c>
      <c r="N92" s="123"/>
      <c r="O92" s="123"/>
      <c r="P92" s="5"/>
      <c r="Q92" s="5"/>
      <c r="R92" s="5"/>
      <c r="S92" s="5"/>
      <c r="T92" s="5"/>
      <c r="U92" s="5"/>
      <c r="V92" s="5"/>
      <c r="W92" s="5"/>
    </row>
    <row r="93" spans="1:23" s="8" customFormat="1" ht="20.399999999999999" x14ac:dyDescent="0.35">
      <c r="A93" s="16">
        <v>637026</v>
      </c>
      <c r="B93" s="17" t="s">
        <v>86</v>
      </c>
      <c r="C93" s="17">
        <v>778.57</v>
      </c>
      <c r="D93" s="22">
        <v>778.57</v>
      </c>
      <c r="E93" s="99">
        <v>1200</v>
      </c>
      <c r="F93" s="22">
        <v>1200</v>
      </c>
      <c r="G93" s="22"/>
      <c r="H93" s="22"/>
      <c r="I93" s="99">
        <v>1200</v>
      </c>
      <c r="J93" s="99">
        <v>1200</v>
      </c>
      <c r="K93" s="22">
        <v>1200</v>
      </c>
      <c r="L93" s="99">
        <v>1200</v>
      </c>
      <c r="M93" s="99">
        <v>1200</v>
      </c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s="8" customFormat="1" ht="20.399999999999999" x14ac:dyDescent="0.35">
      <c r="A94" s="16">
        <v>641006</v>
      </c>
      <c r="B94" s="17" t="s">
        <v>87</v>
      </c>
      <c r="C94" s="17">
        <v>607.99</v>
      </c>
      <c r="D94" s="22">
        <v>607.99</v>
      </c>
      <c r="E94" s="99">
        <v>1000</v>
      </c>
      <c r="F94" s="22">
        <v>997</v>
      </c>
      <c r="G94" s="22"/>
      <c r="H94" s="22"/>
      <c r="I94" s="99">
        <v>1000</v>
      </c>
      <c r="J94" s="129">
        <v>1000</v>
      </c>
      <c r="K94" s="24"/>
      <c r="L94" s="129">
        <v>1000</v>
      </c>
      <c r="M94" s="129">
        <v>1000</v>
      </c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s="8" customFormat="1" ht="20.399999999999999" x14ac:dyDescent="0.35">
      <c r="A95" s="16">
        <v>642001</v>
      </c>
      <c r="B95" s="17" t="s">
        <v>88</v>
      </c>
      <c r="C95" s="17">
        <v>624.72</v>
      </c>
      <c r="D95" s="18">
        <v>624.72</v>
      </c>
      <c r="E95" s="99">
        <v>0</v>
      </c>
      <c r="F95" s="18">
        <v>0</v>
      </c>
      <c r="G95" s="18"/>
      <c r="H95" s="18"/>
      <c r="I95" s="99">
        <v>0</v>
      </c>
      <c r="J95" s="99">
        <v>500</v>
      </c>
      <c r="K95" s="24"/>
      <c r="L95" s="99">
        <v>500</v>
      </c>
      <c r="M95" s="99">
        <v>500</v>
      </c>
      <c r="N95" s="88"/>
      <c r="O95" s="88"/>
      <c r="P95" s="5"/>
      <c r="Q95" s="5"/>
      <c r="R95" s="5"/>
      <c r="S95" s="5"/>
      <c r="T95" s="5"/>
      <c r="U95" s="5"/>
      <c r="V95" s="5"/>
      <c r="W95" s="5"/>
    </row>
    <row r="96" spans="1:23" s="8" customFormat="1" ht="21" x14ac:dyDescent="0.4">
      <c r="A96" s="161" t="s">
        <v>56</v>
      </c>
      <c r="B96" s="154" t="s">
        <v>89</v>
      </c>
      <c r="C96" s="154"/>
      <c r="D96" s="155">
        <f t="shared" ref="D96:J96" si="15">SUM(D97:D100)</f>
        <v>0</v>
      </c>
      <c r="E96" s="146">
        <f t="shared" ref="E96" si="16">SUM(E97:E100)</f>
        <v>0</v>
      </c>
      <c r="F96" s="155">
        <f t="shared" si="15"/>
        <v>0</v>
      </c>
      <c r="G96" s="155"/>
      <c r="H96" s="155"/>
      <c r="I96" s="146">
        <f t="shared" si="15"/>
        <v>0</v>
      </c>
      <c r="J96" s="146">
        <f t="shared" si="15"/>
        <v>0</v>
      </c>
      <c r="K96" s="156"/>
      <c r="L96" s="146">
        <f t="shared" ref="L96:M96" si="17">SUM(L97:L100)</f>
        <v>0</v>
      </c>
      <c r="M96" s="146">
        <f t="shared" si="17"/>
        <v>0</v>
      </c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s="8" customFormat="1" ht="20.399999999999999" x14ac:dyDescent="0.35">
      <c r="A97" s="23">
        <v>611000</v>
      </c>
      <c r="B97" s="17" t="s">
        <v>90</v>
      </c>
      <c r="C97" s="18">
        <v>0</v>
      </c>
      <c r="D97" s="18">
        <v>0</v>
      </c>
      <c r="E97" s="99">
        <v>0</v>
      </c>
      <c r="F97" s="18">
        <v>0</v>
      </c>
      <c r="G97" s="18"/>
      <c r="H97" s="18"/>
      <c r="I97" s="99">
        <v>0</v>
      </c>
      <c r="J97" s="99">
        <v>0</v>
      </c>
      <c r="K97" s="24"/>
      <c r="L97" s="99">
        <v>0</v>
      </c>
      <c r="M97" s="99">
        <v>0</v>
      </c>
      <c r="N97" s="125"/>
      <c r="O97" s="125"/>
      <c r="P97" s="125"/>
      <c r="Q97" s="5"/>
      <c r="R97" s="5"/>
      <c r="S97" s="5"/>
      <c r="T97" s="5"/>
      <c r="U97" s="5"/>
      <c r="V97" s="5"/>
      <c r="W97" s="5"/>
    </row>
    <row r="98" spans="1:23" s="8" customFormat="1" ht="20.399999999999999" x14ac:dyDescent="0.35">
      <c r="A98" s="23">
        <v>611000</v>
      </c>
      <c r="B98" s="17" t="s">
        <v>91</v>
      </c>
      <c r="C98" s="18">
        <v>0</v>
      </c>
      <c r="D98" s="18">
        <v>0</v>
      </c>
      <c r="E98" s="99">
        <v>0</v>
      </c>
      <c r="F98" s="18">
        <v>0</v>
      </c>
      <c r="G98" s="18"/>
      <c r="H98" s="18"/>
      <c r="I98" s="99">
        <v>0</v>
      </c>
      <c r="J98" s="99">
        <v>0</v>
      </c>
      <c r="K98" s="24"/>
      <c r="L98" s="99">
        <v>0</v>
      </c>
      <c r="M98" s="99">
        <v>0</v>
      </c>
      <c r="N98" s="125"/>
      <c r="O98" s="125"/>
      <c r="P98" s="125"/>
      <c r="Q98" s="5"/>
      <c r="R98" s="5"/>
      <c r="S98" s="5"/>
      <c r="T98" s="5"/>
      <c r="U98" s="5"/>
      <c r="V98" s="5"/>
      <c r="W98" s="5"/>
    </row>
    <row r="99" spans="1:23" s="8" customFormat="1" ht="20.399999999999999" x14ac:dyDescent="0.35">
      <c r="A99" s="23">
        <v>632001</v>
      </c>
      <c r="B99" s="17" t="s">
        <v>92</v>
      </c>
      <c r="C99" s="18">
        <v>0</v>
      </c>
      <c r="D99" s="18">
        <v>0</v>
      </c>
      <c r="E99" s="99">
        <v>0</v>
      </c>
      <c r="F99" s="18">
        <v>0</v>
      </c>
      <c r="G99" s="18"/>
      <c r="H99" s="18"/>
      <c r="I99" s="99">
        <v>0</v>
      </c>
      <c r="J99" s="99">
        <v>0</v>
      </c>
      <c r="K99" s="24"/>
      <c r="L99" s="99">
        <v>0</v>
      </c>
      <c r="M99" s="99">
        <v>0</v>
      </c>
      <c r="N99" s="125"/>
      <c r="O99" s="125"/>
      <c r="P99" s="125"/>
      <c r="Q99" s="5"/>
      <c r="R99" s="5"/>
      <c r="S99" s="5"/>
      <c r="T99" s="5"/>
      <c r="U99" s="5"/>
      <c r="V99" s="5"/>
      <c r="W99" s="5"/>
    </row>
    <row r="100" spans="1:23" s="8" customFormat="1" ht="20.399999999999999" x14ac:dyDescent="0.35">
      <c r="A100" s="23">
        <v>632002</v>
      </c>
      <c r="B100" s="17" t="s">
        <v>93</v>
      </c>
      <c r="C100" s="18">
        <v>0</v>
      </c>
      <c r="D100" s="18">
        <v>0</v>
      </c>
      <c r="E100" s="99">
        <v>0</v>
      </c>
      <c r="F100" s="18">
        <v>0</v>
      </c>
      <c r="G100" s="18"/>
      <c r="H100" s="18"/>
      <c r="I100" s="99">
        <v>0</v>
      </c>
      <c r="J100" s="99">
        <v>0</v>
      </c>
      <c r="K100" s="24"/>
      <c r="L100" s="99">
        <v>0</v>
      </c>
      <c r="M100" s="99">
        <v>0</v>
      </c>
      <c r="N100" s="31"/>
      <c r="O100" s="31"/>
      <c r="P100" s="5"/>
      <c r="Q100" s="5"/>
      <c r="R100" s="5"/>
      <c r="S100" s="5"/>
      <c r="T100" s="5"/>
      <c r="U100" s="5"/>
      <c r="V100" s="5"/>
      <c r="W100" s="5"/>
    </row>
    <row r="101" spans="1:23" s="8" customFormat="1" ht="21" x14ac:dyDescent="0.4">
      <c r="A101" s="161" t="s">
        <v>94</v>
      </c>
      <c r="B101" s="154" t="s">
        <v>95</v>
      </c>
      <c r="C101" s="154">
        <v>2322.84</v>
      </c>
      <c r="D101" s="155">
        <f t="shared" ref="D101:J101" si="18">SUM(D102:D106)</f>
        <v>2322.84</v>
      </c>
      <c r="E101" s="146">
        <f t="shared" ref="E101" si="19">SUM(E102:E106)</f>
        <v>2500</v>
      </c>
      <c r="F101" s="155">
        <f t="shared" si="18"/>
        <v>2500</v>
      </c>
      <c r="G101" s="155"/>
      <c r="H101" s="155"/>
      <c r="I101" s="146">
        <f t="shared" si="18"/>
        <v>2500</v>
      </c>
      <c r="J101" s="146">
        <f t="shared" si="18"/>
        <v>2500</v>
      </c>
      <c r="K101" s="156"/>
      <c r="L101" s="146">
        <f t="shared" ref="L101:M101" si="20">SUM(L102:L106)</f>
        <v>2500</v>
      </c>
      <c r="M101" s="146">
        <f t="shared" si="20"/>
        <v>2500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s="8" customFormat="1" ht="20.399999999999999" x14ac:dyDescent="0.35">
      <c r="A102" s="39" t="s">
        <v>96</v>
      </c>
      <c r="B102" s="17" t="s">
        <v>97</v>
      </c>
      <c r="C102" s="17">
        <v>1060</v>
      </c>
      <c r="D102" s="18">
        <v>1060</v>
      </c>
      <c r="E102" s="99">
        <v>1150</v>
      </c>
      <c r="F102" s="18">
        <v>1150</v>
      </c>
      <c r="G102" s="18"/>
      <c r="H102" s="18"/>
      <c r="I102" s="99">
        <v>1150</v>
      </c>
      <c r="J102" s="99">
        <v>1150</v>
      </c>
      <c r="K102" s="24"/>
      <c r="L102" s="99">
        <v>1150</v>
      </c>
      <c r="M102" s="99">
        <v>1150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s="8" customFormat="1" ht="20.399999999999999" x14ac:dyDescent="0.35">
      <c r="A103" s="16">
        <v>621000</v>
      </c>
      <c r="B103" s="17" t="s">
        <v>98</v>
      </c>
      <c r="C103" s="17">
        <v>108.36</v>
      </c>
      <c r="D103" s="18">
        <v>108.36</v>
      </c>
      <c r="E103" s="99">
        <v>115</v>
      </c>
      <c r="F103" s="18">
        <v>115</v>
      </c>
      <c r="G103" s="18"/>
      <c r="H103" s="18"/>
      <c r="I103" s="99">
        <v>115</v>
      </c>
      <c r="J103" s="99">
        <v>115</v>
      </c>
      <c r="K103" s="24"/>
      <c r="L103" s="99">
        <v>115</v>
      </c>
      <c r="M103" s="99">
        <v>115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s="8" customFormat="1" ht="20.399999999999999" x14ac:dyDescent="0.35">
      <c r="A104" s="16">
        <v>625001</v>
      </c>
      <c r="B104" s="17" t="s">
        <v>99</v>
      </c>
      <c r="C104" s="17">
        <v>229.64</v>
      </c>
      <c r="D104" s="18">
        <v>229.64</v>
      </c>
      <c r="E104" s="99">
        <v>300</v>
      </c>
      <c r="F104" s="18">
        <v>300</v>
      </c>
      <c r="G104" s="18"/>
      <c r="H104" s="18"/>
      <c r="I104" s="99">
        <v>300</v>
      </c>
      <c r="J104" s="99">
        <v>300</v>
      </c>
      <c r="K104" s="24"/>
      <c r="L104" s="99">
        <v>300</v>
      </c>
      <c r="M104" s="99">
        <v>300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s="8" customFormat="1" ht="20.399999999999999" x14ac:dyDescent="0.35">
      <c r="A105" s="16">
        <v>631001</v>
      </c>
      <c r="B105" s="17" t="s">
        <v>100</v>
      </c>
      <c r="C105" s="17">
        <v>42.52</v>
      </c>
      <c r="D105" s="18">
        <v>42.52</v>
      </c>
      <c r="E105" s="99">
        <v>25</v>
      </c>
      <c r="F105" s="18">
        <v>25</v>
      </c>
      <c r="G105" s="18"/>
      <c r="H105" s="18"/>
      <c r="I105" s="99">
        <v>25</v>
      </c>
      <c r="J105" s="99">
        <v>25</v>
      </c>
      <c r="K105" s="24"/>
      <c r="L105" s="99">
        <v>25</v>
      </c>
      <c r="M105" s="99">
        <v>25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s="8" customFormat="1" ht="21" x14ac:dyDescent="0.4">
      <c r="A106" s="16">
        <v>633006</v>
      </c>
      <c r="B106" s="17" t="s">
        <v>101</v>
      </c>
      <c r="C106" s="17">
        <v>882.32</v>
      </c>
      <c r="D106" s="18">
        <v>882.32</v>
      </c>
      <c r="E106" s="99">
        <v>910</v>
      </c>
      <c r="F106" s="18">
        <v>910</v>
      </c>
      <c r="G106" s="18"/>
      <c r="H106" s="18"/>
      <c r="I106" s="99">
        <v>910</v>
      </c>
      <c r="J106" s="99">
        <v>910</v>
      </c>
      <c r="K106" s="25"/>
      <c r="L106" s="99">
        <v>910</v>
      </c>
      <c r="M106" s="99">
        <v>910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s="8" customFormat="1" ht="42" x14ac:dyDescent="0.4">
      <c r="A107" s="161" t="s">
        <v>102</v>
      </c>
      <c r="B107" s="154" t="s">
        <v>103</v>
      </c>
      <c r="C107" s="154">
        <v>2437.75</v>
      </c>
      <c r="D107" s="155">
        <f t="shared" ref="D107:J107" si="21">SUM(D108:D109)</f>
        <v>2437.75</v>
      </c>
      <c r="E107" s="146">
        <f t="shared" ref="E107" si="22">SUM(E108:E109)</f>
        <v>0</v>
      </c>
      <c r="F107" s="155">
        <f t="shared" si="21"/>
        <v>0</v>
      </c>
      <c r="G107" s="155"/>
      <c r="H107" s="155"/>
      <c r="I107" s="146">
        <f t="shared" si="21"/>
        <v>0</v>
      </c>
      <c r="J107" s="146">
        <f t="shared" si="21"/>
        <v>0</v>
      </c>
      <c r="K107" s="156"/>
      <c r="L107" s="146">
        <f t="shared" ref="L107:M107" si="23">SUM(L108:L109)</f>
        <v>0</v>
      </c>
      <c r="M107" s="146">
        <f t="shared" si="23"/>
        <v>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s="8" customFormat="1" ht="20.399999999999999" x14ac:dyDescent="0.35">
      <c r="A108" s="39" t="s">
        <v>104</v>
      </c>
      <c r="B108" s="17" t="s">
        <v>40</v>
      </c>
      <c r="C108" s="17">
        <v>2437.75</v>
      </c>
      <c r="D108" s="18">
        <v>2437.75</v>
      </c>
      <c r="E108" s="99">
        <v>0</v>
      </c>
      <c r="F108" s="18">
        <v>0</v>
      </c>
      <c r="G108" s="18"/>
      <c r="H108" s="18"/>
      <c r="I108" s="99">
        <v>0</v>
      </c>
      <c r="J108" s="99">
        <v>0</v>
      </c>
      <c r="K108" s="24"/>
      <c r="L108" s="99">
        <v>0</v>
      </c>
      <c r="M108" s="99">
        <v>0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s="8" customFormat="1" ht="41.4" x14ac:dyDescent="0.4">
      <c r="A109" s="39" t="s">
        <v>105</v>
      </c>
      <c r="B109" s="17" t="s">
        <v>106</v>
      </c>
      <c r="C109" s="18">
        <v>0</v>
      </c>
      <c r="D109" s="18">
        <v>0</v>
      </c>
      <c r="E109" s="99">
        <v>0</v>
      </c>
      <c r="F109" s="18">
        <v>0</v>
      </c>
      <c r="G109" s="18"/>
      <c r="H109" s="18"/>
      <c r="I109" s="99">
        <v>0</v>
      </c>
      <c r="J109" s="99">
        <v>0</v>
      </c>
      <c r="K109" s="25"/>
      <c r="L109" s="99">
        <v>0</v>
      </c>
      <c r="M109" s="99">
        <v>0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s="8" customFormat="1" ht="21" x14ac:dyDescent="0.4">
      <c r="A110" s="162" t="s">
        <v>107</v>
      </c>
      <c r="B110" s="154" t="s">
        <v>108</v>
      </c>
      <c r="C110" s="154">
        <v>3854.1</v>
      </c>
      <c r="D110" s="155">
        <f>SUM(D111)</f>
        <v>3854.1</v>
      </c>
      <c r="E110" s="146">
        <v>500</v>
      </c>
      <c r="F110" s="155">
        <f>SUM(F111)</f>
        <v>492.24</v>
      </c>
      <c r="G110" s="155"/>
      <c r="H110" s="155"/>
      <c r="I110" s="146">
        <v>500</v>
      </c>
      <c r="J110" s="146">
        <f>SUM(J111)</f>
        <v>500</v>
      </c>
      <c r="K110" s="167"/>
      <c r="L110" s="146">
        <f>SUM(L111)</f>
        <v>500</v>
      </c>
      <c r="M110" s="146">
        <f>SUM(M111)</f>
        <v>500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s="8" customFormat="1" ht="21" x14ac:dyDescent="0.4">
      <c r="A111" s="39" t="s">
        <v>109</v>
      </c>
      <c r="B111" s="17" t="s">
        <v>110</v>
      </c>
      <c r="C111" s="17">
        <v>3854.1</v>
      </c>
      <c r="D111" s="18">
        <v>3854.1</v>
      </c>
      <c r="E111" s="99">
        <v>500</v>
      </c>
      <c r="F111" s="18">
        <v>492.24</v>
      </c>
      <c r="G111" s="18"/>
      <c r="H111" s="18"/>
      <c r="I111" s="99">
        <v>500</v>
      </c>
      <c r="J111" s="99">
        <v>500</v>
      </c>
      <c r="K111" s="25"/>
      <c r="L111" s="99">
        <v>500</v>
      </c>
      <c r="M111" s="99">
        <v>500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s="8" customFormat="1" ht="21" x14ac:dyDescent="0.4">
      <c r="A112" s="162" t="s">
        <v>111</v>
      </c>
      <c r="B112" s="154" t="s">
        <v>112</v>
      </c>
      <c r="C112" s="154">
        <v>6469.94</v>
      </c>
      <c r="D112" s="155">
        <f t="shared" ref="D112:J112" si="24">SUM(D113:D116)</f>
        <v>3389.94</v>
      </c>
      <c r="E112" s="146">
        <f t="shared" ref="E112" si="25">SUM(E113:E116)</f>
        <v>3830</v>
      </c>
      <c r="F112" s="155">
        <f t="shared" si="24"/>
        <v>3830</v>
      </c>
      <c r="G112" s="155"/>
      <c r="H112" s="155"/>
      <c r="I112" s="146">
        <f t="shared" si="24"/>
        <v>3830</v>
      </c>
      <c r="J112" s="146">
        <f t="shared" si="24"/>
        <v>3830</v>
      </c>
      <c r="K112" s="156"/>
      <c r="L112" s="146">
        <f t="shared" ref="L112:M112" si="26">SUM(L113:L116)</f>
        <v>3830</v>
      </c>
      <c r="M112" s="146">
        <f t="shared" si="26"/>
        <v>3830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s="8" customFormat="1" ht="20.399999999999999" x14ac:dyDescent="0.35">
      <c r="A113" s="39" t="s">
        <v>113</v>
      </c>
      <c r="B113" s="17" t="s">
        <v>62</v>
      </c>
      <c r="C113" s="17">
        <v>186.32</v>
      </c>
      <c r="D113" s="18">
        <v>186.32</v>
      </c>
      <c r="E113" s="99">
        <v>650</v>
      </c>
      <c r="F113" s="18">
        <v>650</v>
      </c>
      <c r="G113" s="18"/>
      <c r="H113" s="18"/>
      <c r="I113" s="99">
        <v>650</v>
      </c>
      <c r="J113" s="99">
        <v>650</v>
      </c>
      <c r="K113" s="24"/>
      <c r="L113" s="99">
        <v>650</v>
      </c>
      <c r="M113" s="99">
        <v>650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s="8" customFormat="1" ht="20.399999999999999" x14ac:dyDescent="0.35">
      <c r="A114" s="16">
        <v>632002</v>
      </c>
      <c r="B114" s="17" t="s">
        <v>114</v>
      </c>
      <c r="C114" s="17">
        <v>1.3</v>
      </c>
      <c r="D114" s="18">
        <v>1.3</v>
      </c>
      <c r="E114" s="99">
        <v>30</v>
      </c>
      <c r="F114" s="18">
        <v>30</v>
      </c>
      <c r="G114" s="18"/>
      <c r="H114" s="18"/>
      <c r="I114" s="99">
        <v>30</v>
      </c>
      <c r="J114" s="99">
        <v>30</v>
      </c>
      <c r="K114" s="24"/>
      <c r="L114" s="99">
        <v>30</v>
      </c>
      <c r="M114" s="99">
        <v>30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s="8" customFormat="1" ht="20.399999999999999" x14ac:dyDescent="0.35">
      <c r="A115" s="23">
        <v>633007</v>
      </c>
      <c r="B115" s="17" t="s">
        <v>115</v>
      </c>
      <c r="C115" s="17">
        <v>5956.32</v>
      </c>
      <c r="D115" s="18">
        <v>2876.32</v>
      </c>
      <c r="E115" s="99">
        <v>3150</v>
      </c>
      <c r="F115" s="18">
        <v>3150</v>
      </c>
      <c r="G115" s="18"/>
      <c r="H115" s="18"/>
      <c r="I115" s="99">
        <v>3150</v>
      </c>
      <c r="J115" s="99">
        <v>3150</v>
      </c>
      <c r="K115" s="24"/>
      <c r="L115" s="99">
        <v>3150</v>
      </c>
      <c r="M115" s="99">
        <v>3150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s="8" customFormat="1" ht="20.399999999999999" x14ac:dyDescent="0.35">
      <c r="A116" s="16">
        <v>635006</v>
      </c>
      <c r="B116" s="17" t="s">
        <v>116</v>
      </c>
      <c r="C116" s="17">
        <v>326</v>
      </c>
      <c r="D116" s="18">
        <v>326</v>
      </c>
      <c r="E116" s="99">
        <v>0</v>
      </c>
      <c r="F116" s="18">
        <v>0</v>
      </c>
      <c r="G116" s="18"/>
      <c r="H116" s="18"/>
      <c r="I116" s="99">
        <v>0</v>
      </c>
      <c r="J116" s="99">
        <v>0</v>
      </c>
      <c r="K116" s="24"/>
      <c r="L116" s="99">
        <v>0</v>
      </c>
      <c r="M116" s="99">
        <v>0</v>
      </c>
      <c r="N116" s="88"/>
      <c r="O116" s="88"/>
      <c r="P116" s="5"/>
      <c r="Q116" s="5"/>
      <c r="R116" s="5"/>
      <c r="S116" s="5"/>
      <c r="T116" s="5"/>
      <c r="U116" s="5"/>
      <c r="V116" s="5"/>
      <c r="W116" s="5"/>
    </row>
    <row r="117" spans="1:23" s="8" customFormat="1" ht="21" x14ac:dyDescent="0.4">
      <c r="A117" s="168">
        <v>642</v>
      </c>
      <c r="B117" s="154" t="s">
        <v>117</v>
      </c>
      <c r="C117" s="154">
        <v>6320.79</v>
      </c>
      <c r="D117" s="155">
        <f t="shared" ref="D117:J117" si="27">SUM(D118:D126)</f>
        <v>6320.79</v>
      </c>
      <c r="E117" s="146">
        <f t="shared" ref="E117" si="28">SUM(E118:E126)</f>
        <v>9050</v>
      </c>
      <c r="F117" s="155">
        <f t="shared" si="27"/>
        <v>9150</v>
      </c>
      <c r="G117" s="155"/>
      <c r="H117" s="155"/>
      <c r="I117" s="146">
        <f t="shared" si="27"/>
        <v>9050</v>
      </c>
      <c r="J117" s="146">
        <f t="shared" si="27"/>
        <v>15250</v>
      </c>
      <c r="K117" s="156"/>
      <c r="L117" s="146">
        <f t="shared" ref="L117:M117" si="29">SUM(L118:L126)</f>
        <v>15250</v>
      </c>
      <c r="M117" s="146">
        <f t="shared" si="29"/>
        <v>15250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s="8" customFormat="1" ht="41.4" x14ac:dyDescent="0.4">
      <c r="A118" s="19"/>
      <c r="B118" s="17" t="s">
        <v>118</v>
      </c>
      <c r="C118" s="17">
        <v>0</v>
      </c>
      <c r="D118" s="18">
        <v>0</v>
      </c>
      <c r="E118" s="99">
        <v>0</v>
      </c>
      <c r="F118" s="18">
        <v>100</v>
      </c>
      <c r="G118" s="18"/>
      <c r="H118" s="18"/>
      <c r="I118" s="99">
        <v>0</v>
      </c>
      <c r="J118" s="99">
        <v>0</v>
      </c>
      <c r="K118" s="18">
        <v>100</v>
      </c>
      <c r="L118" s="99">
        <v>0</v>
      </c>
      <c r="M118" s="99">
        <v>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s="8" customFormat="1" ht="41.4" x14ac:dyDescent="0.4">
      <c r="A119" s="19"/>
      <c r="B119" s="17" t="s">
        <v>119</v>
      </c>
      <c r="C119" s="17">
        <v>0</v>
      </c>
      <c r="D119" s="18">
        <v>0</v>
      </c>
      <c r="E119" s="99">
        <v>0</v>
      </c>
      <c r="F119" s="18">
        <v>0</v>
      </c>
      <c r="G119" s="18"/>
      <c r="H119" s="18"/>
      <c r="I119" s="99">
        <v>0</v>
      </c>
      <c r="J119" s="99">
        <v>0</v>
      </c>
      <c r="K119" s="18"/>
      <c r="L119" s="99">
        <v>0</v>
      </c>
      <c r="M119" s="99">
        <v>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s="8" customFormat="1" ht="21" x14ac:dyDescent="0.4">
      <c r="A120" s="19"/>
      <c r="B120" s="17" t="s">
        <v>120</v>
      </c>
      <c r="C120" s="17">
        <v>0</v>
      </c>
      <c r="D120" s="18">
        <v>0</v>
      </c>
      <c r="E120" s="99">
        <v>500</v>
      </c>
      <c r="F120" s="18">
        <v>500</v>
      </c>
      <c r="G120" s="18"/>
      <c r="H120" s="18"/>
      <c r="I120" s="99">
        <v>500</v>
      </c>
      <c r="J120" s="99">
        <v>3700</v>
      </c>
      <c r="K120" s="18">
        <v>500</v>
      </c>
      <c r="L120" s="99">
        <v>3700</v>
      </c>
      <c r="M120" s="99">
        <v>3700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s="8" customFormat="1" ht="36.75" customHeight="1" x14ac:dyDescent="0.4">
      <c r="A121" s="19"/>
      <c r="B121" s="17" t="s">
        <v>121</v>
      </c>
      <c r="C121" s="17">
        <v>0</v>
      </c>
      <c r="D121" s="18">
        <v>0</v>
      </c>
      <c r="E121" s="99">
        <v>500</v>
      </c>
      <c r="F121" s="18">
        <v>500</v>
      </c>
      <c r="G121" s="18"/>
      <c r="H121" s="18"/>
      <c r="I121" s="99">
        <v>500</v>
      </c>
      <c r="J121" s="99">
        <v>500</v>
      </c>
      <c r="K121" s="18">
        <v>500</v>
      </c>
      <c r="L121" s="99">
        <v>500</v>
      </c>
      <c r="M121" s="99">
        <v>500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s="8" customFormat="1" ht="21" x14ac:dyDescent="0.4">
      <c r="A122" s="19"/>
      <c r="B122" s="17" t="s">
        <v>122</v>
      </c>
      <c r="C122" s="17">
        <v>6300</v>
      </c>
      <c r="D122" s="18">
        <v>6300</v>
      </c>
      <c r="E122" s="99">
        <v>7000</v>
      </c>
      <c r="F122" s="18">
        <v>7000</v>
      </c>
      <c r="G122" s="18"/>
      <c r="H122" s="18"/>
      <c r="I122" s="99">
        <v>7000</v>
      </c>
      <c r="J122" s="99">
        <v>10000</v>
      </c>
      <c r="K122" s="18">
        <v>10000</v>
      </c>
      <c r="L122" s="99">
        <v>10000</v>
      </c>
      <c r="M122" s="99">
        <v>10000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s="8" customFormat="1" ht="41.4" x14ac:dyDescent="0.4">
      <c r="A123" s="19"/>
      <c r="B123" s="17" t="s">
        <v>123</v>
      </c>
      <c r="C123" s="17">
        <v>0</v>
      </c>
      <c r="D123" s="18">
        <v>0</v>
      </c>
      <c r="E123" s="99">
        <v>500</v>
      </c>
      <c r="F123" s="18">
        <v>500</v>
      </c>
      <c r="G123" s="18"/>
      <c r="H123" s="18"/>
      <c r="I123" s="99">
        <v>500</v>
      </c>
      <c r="J123" s="99">
        <v>500</v>
      </c>
      <c r="K123" s="18">
        <v>300</v>
      </c>
      <c r="L123" s="99">
        <v>500</v>
      </c>
      <c r="M123" s="99">
        <v>500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s="8" customFormat="1" ht="21" x14ac:dyDescent="0.4">
      <c r="A124" s="19"/>
      <c r="B124" s="17" t="s">
        <v>124</v>
      </c>
      <c r="C124" s="17">
        <v>20.79</v>
      </c>
      <c r="D124" s="18">
        <v>20.79</v>
      </c>
      <c r="E124" s="99">
        <v>50</v>
      </c>
      <c r="F124" s="18">
        <v>50</v>
      </c>
      <c r="G124" s="18"/>
      <c r="H124" s="18"/>
      <c r="I124" s="99">
        <v>50</v>
      </c>
      <c r="J124" s="99">
        <v>50</v>
      </c>
      <c r="K124" s="18">
        <v>40</v>
      </c>
      <c r="L124" s="99">
        <v>50</v>
      </c>
      <c r="M124" s="99">
        <v>50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s="8" customFormat="1" ht="27.75" customHeight="1" x14ac:dyDescent="0.4">
      <c r="A125" s="19"/>
      <c r="B125" s="17" t="s">
        <v>125</v>
      </c>
      <c r="C125" s="17">
        <v>0</v>
      </c>
      <c r="D125" s="18">
        <v>0</v>
      </c>
      <c r="E125" s="99">
        <v>300</v>
      </c>
      <c r="F125" s="18">
        <v>300</v>
      </c>
      <c r="G125" s="18"/>
      <c r="H125" s="18"/>
      <c r="I125" s="99">
        <v>300</v>
      </c>
      <c r="J125" s="99">
        <v>300</v>
      </c>
      <c r="K125" s="18">
        <v>100</v>
      </c>
      <c r="L125" s="99">
        <v>300</v>
      </c>
      <c r="M125" s="99">
        <v>300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s="8" customFormat="1" ht="61.2" x14ac:dyDescent="0.4">
      <c r="A126" s="19"/>
      <c r="B126" s="41" t="s">
        <v>126</v>
      </c>
      <c r="C126" s="41">
        <v>0</v>
      </c>
      <c r="D126" s="18">
        <v>0</v>
      </c>
      <c r="E126" s="99">
        <v>200</v>
      </c>
      <c r="F126" s="18">
        <v>200</v>
      </c>
      <c r="G126" s="18"/>
      <c r="H126" s="18"/>
      <c r="I126" s="99">
        <v>200</v>
      </c>
      <c r="J126" s="99">
        <v>200</v>
      </c>
      <c r="K126" s="18">
        <v>600</v>
      </c>
      <c r="L126" s="99">
        <v>200</v>
      </c>
      <c r="M126" s="99">
        <v>200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s="8" customFormat="1" ht="42" x14ac:dyDescent="0.4">
      <c r="A127" s="161" t="s">
        <v>127</v>
      </c>
      <c r="B127" s="154" t="s">
        <v>128</v>
      </c>
      <c r="C127" s="154">
        <v>3932.13</v>
      </c>
      <c r="D127" s="155">
        <f t="shared" ref="D127:J127" si="30">SUM(D128:D141)</f>
        <v>0</v>
      </c>
      <c r="E127" s="146">
        <f t="shared" ref="E127" si="31">SUM(E128:E141)</f>
        <v>0</v>
      </c>
      <c r="F127" s="155">
        <f t="shared" si="30"/>
        <v>0</v>
      </c>
      <c r="G127" s="155"/>
      <c r="H127" s="155"/>
      <c r="I127" s="146">
        <f t="shared" si="30"/>
        <v>0</v>
      </c>
      <c r="J127" s="146">
        <f t="shared" si="30"/>
        <v>0</v>
      </c>
      <c r="K127" s="156"/>
      <c r="L127" s="146">
        <f t="shared" ref="L127:M127" si="32">SUM(L128:L141)</f>
        <v>0</v>
      </c>
      <c r="M127" s="146">
        <f t="shared" si="32"/>
        <v>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s="8" customFormat="1" ht="21" x14ac:dyDescent="0.4">
      <c r="A128" s="44" t="s">
        <v>129</v>
      </c>
      <c r="B128" s="17" t="s">
        <v>130</v>
      </c>
      <c r="C128" s="17">
        <v>1348.6</v>
      </c>
      <c r="D128" s="18">
        <v>0</v>
      </c>
      <c r="E128" s="99">
        <v>0</v>
      </c>
      <c r="F128" s="18">
        <v>0</v>
      </c>
      <c r="G128" s="18"/>
      <c r="H128" s="18"/>
      <c r="I128" s="99">
        <v>0</v>
      </c>
      <c r="J128" s="99">
        <v>0</v>
      </c>
      <c r="K128" s="24"/>
      <c r="L128" s="99">
        <v>0</v>
      </c>
      <c r="M128" s="99">
        <v>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s="8" customFormat="1" ht="20.399999999999999" x14ac:dyDescent="0.35">
      <c r="A129" s="16">
        <v>621000</v>
      </c>
      <c r="B129" s="45" t="s">
        <v>131</v>
      </c>
      <c r="C129" s="45">
        <v>0</v>
      </c>
      <c r="D129" s="18">
        <v>0</v>
      </c>
      <c r="E129" s="99">
        <v>0</v>
      </c>
      <c r="F129" s="18">
        <v>0</v>
      </c>
      <c r="G129" s="18"/>
      <c r="H129" s="18"/>
      <c r="I129" s="99">
        <v>0</v>
      </c>
      <c r="J129" s="99">
        <v>0</v>
      </c>
      <c r="K129" s="24"/>
      <c r="L129" s="99">
        <v>0</v>
      </c>
      <c r="M129" s="99">
        <v>0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s="8" customFormat="1" ht="20.399999999999999" x14ac:dyDescent="0.35">
      <c r="A130" s="16">
        <v>625001</v>
      </c>
      <c r="B130" s="17" t="s">
        <v>132</v>
      </c>
      <c r="C130" s="17">
        <v>868.08</v>
      </c>
      <c r="D130" s="18">
        <v>0</v>
      </c>
      <c r="E130" s="99">
        <v>0</v>
      </c>
      <c r="F130" s="18">
        <v>0</v>
      </c>
      <c r="G130" s="18"/>
      <c r="H130" s="18"/>
      <c r="I130" s="99">
        <v>0</v>
      </c>
      <c r="J130" s="99">
        <v>0</v>
      </c>
      <c r="K130" s="24"/>
      <c r="L130" s="99">
        <v>0</v>
      </c>
      <c r="M130" s="99">
        <v>0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s="8" customFormat="1" ht="20.399999999999999" x14ac:dyDescent="0.35">
      <c r="A131" s="16">
        <v>633006</v>
      </c>
      <c r="B131" s="17" t="s">
        <v>133</v>
      </c>
      <c r="C131" s="17">
        <v>606.88</v>
      </c>
      <c r="D131" s="18">
        <v>0</v>
      </c>
      <c r="E131" s="99">
        <v>0</v>
      </c>
      <c r="F131" s="18">
        <v>0</v>
      </c>
      <c r="G131" s="18"/>
      <c r="H131" s="18"/>
      <c r="I131" s="99">
        <v>0</v>
      </c>
      <c r="J131" s="99">
        <v>0</v>
      </c>
      <c r="K131" s="24"/>
      <c r="L131" s="99">
        <v>0</v>
      </c>
      <c r="M131" s="99">
        <v>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s="8" customFormat="1" ht="20.399999999999999" x14ac:dyDescent="0.35">
      <c r="A132" s="40">
        <v>637014</v>
      </c>
      <c r="B132" s="41" t="s">
        <v>134</v>
      </c>
      <c r="C132" s="41">
        <v>0</v>
      </c>
      <c r="D132" s="18">
        <v>0</v>
      </c>
      <c r="E132" s="99">
        <v>0</v>
      </c>
      <c r="F132" s="18">
        <v>0</v>
      </c>
      <c r="G132" s="18"/>
      <c r="H132" s="18"/>
      <c r="I132" s="99">
        <v>0</v>
      </c>
      <c r="J132" s="99">
        <v>0</v>
      </c>
      <c r="K132" s="24"/>
      <c r="L132" s="99">
        <v>0</v>
      </c>
      <c r="M132" s="99">
        <v>0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s="8" customFormat="1" ht="21" x14ac:dyDescent="0.4">
      <c r="A133" s="44" t="s">
        <v>135</v>
      </c>
      <c r="B133" s="17" t="s">
        <v>136</v>
      </c>
      <c r="C133" s="17">
        <v>0</v>
      </c>
      <c r="D133" s="18">
        <v>0</v>
      </c>
      <c r="E133" s="99">
        <v>0</v>
      </c>
      <c r="F133" s="18">
        <v>0</v>
      </c>
      <c r="G133" s="18"/>
      <c r="H133" s="18"/>
      <c r="I133" s="99">
        <v>0</v>
      </c>
      <c r="J133" s="99">
        <v>0</v>
      </c>
      <c r="K133" s="24"/>
      <c r="L133" s="99">
        <v>0</v>
      </c>
      <c r="M133" s="99">
        <v>0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s="8" customFormat="1" ht="20.399999999999999" x14ac:dyDescent="0.35">
      <c r="A134" s="16">
        <v>621000</v>
      </c>
      <c r="B134" s="17" t="s">
        <v>131</v>
      </c>
      <c r="C134" s="17">
        <v>0</v>
      </c>
      <c r="D134" s="18">
        <v>0</v>
      </c>
      <c r="E134" s="99">
        <v>0</v>
      </c>
      <c r="F134" s="18">
        <v>0</v>
      </c>
      <c r="G134" s="18"/>
      <c r="H134" s="18"/>
      <c r="I134" s="99">
        <v>0</v>
      </c>
      <c r="J134" s="99">
        <v>0</v>
      </c>
      <c r="K134" s="24"/>
      <c r="L134" s="99">
        <v>0</v>
      </c>
      <c r="M134" s="99">
        <v>0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s="8" customFormat="1" ht="20.399999999999999" x14ac:dyDescent="0.35">
      <c r="A135" s="16">
        <v>625001</v>
      </c>
      <c r="B135" s="17" t="s">
        <v>137</v>
      </c>
      <c r="C135" s="17">
        <v>0</v>
      </c>
      <c r="D135" s="18">
        <v>0</v>
      </c>
      <c r="E135" s="99">
        <v>0</v>
      </c>
      <c r="F135" s="18">
        <v>0</v>
      </c>
      <c r="G135" s="18"/>
      <c r="H135" s="18"/>
      <c r="I135" s="99">
        <v>0</v>
      </c>
      <c r="J135" s="99">
        <v>0</v>
      </c>
      <c r="K135" s="24"/>
      <c r="L135" s="99">
        <v>0</v>
      </c>
      <c r="M135" s="99">
        <v>0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s="8" customFormat="1" ht="20.399999999999999" x14ac:dyDescent="0.35">
      <c r="A136" s="16">
        <v>633006</v>
      </c>
      <c r="B136" s="17" t="s">
        <v>138</v>
      </c>
      <c r="C136" s="17">
        <v>989.19</v>
      </c>
      <c r="D136" s="18">
        <v>0</v>
      </c>
      <c r="E136" s="99">
        <v>0</v>
      </c>
      <c r="F136" s="18">
        <v>0</v>
      </c>
      <c r="G136" s="18"/>
      <c r="H136" s="18"/>
      <c r="I136" s="99">
        <v>0</v>
      </c>
      <c r="J136" s="99">
        <v>0</v>
      </c>
      <c r="K136" s="24"/>
      <c r="L136" s="99">
        <v>0</v>
      </c>
      <c r="M136" s="99">
        <v>0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s="8" customFormat="1" ht="20.399999999999999" x14ac:dyDescent="0.35">
      <c r="A137" s="16">
        <v>634003</v>
      </c>
      <c r="B137" s="17" t="s">
        <v>139</v>
      </c>
      <c r="C137" s="17">
        <v>91.78</v>
      </c>
      <c r="D137" s="18">
        <v>0</v>
      </c>
      <c r="E137" s="99">
        <v>0</v>
      </c>
      <c r="F137" s="18">
        <v>0</v>
      </c>
      <c r="G137" s="18"/>
      <c r="H137" s="18"/>
      <c r="I137" s="99">
        <v>0</v>
      </c>
      <c r="J137" s="99">
        <v>0</v>
      </c>
      <c r="K137" s="24"/>
      <c r="L137" s="99">
        <v>0</v>
      </c>
      <c r="M137" s="99">
        <v>0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s="8" customFormat="1" ht="21" x14ac:dyDescent="0.4">
      <c r="A138" s="19" t="s">
        <v>140</v>
      </c>
      <c r="B138" s="17" t="s">
        <v>141</v>
      </c>
      <c r="C138" s="17">
        <v>0</v>
      </c>
      <c r="D138" s="18">
        <v>0</v>
      </c>
      <c r="E138" s="99">
        <v>0</v>
      </c>
      <c r="F138" s="18">
        <v>0</v>
      </c>
      <c r="G138" s="18"/>
      <c r="H138" s="18"/>
      <c r="I138" s="99">
        <v>0</v>
      </c>
      <c r="J138" s="99">
        <v>0</v>
      </c>
      <c r="K138" s="24"/>
      <c r="L138" s="99">
        <v>0</v>
      </c>
      <c r="M138" s="99">
        <v>0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s="8" customFormat="1" ht="20.399999999999999" x14ac:dyDescent="0.35">
      <c r="A139" s="16">
        <v>621000</v>
      </c>
      <c r="B139" s="17" t="s">
        <v>131</v>
      </c>
      <c r="C139" s="17">
        <v>0</v>
      </c>
      <c r="D139" s="18">
        <v>0</v>
      </c>
      <c r="E139" s="99">
        <v>0</v>
      </c>
      <c r="F139" s="18">
        <v>0</v>
      </c>
      <c r="G139" s="18"/>
      <c r="H139" s="18"/>
      <c r="I139" s="99">
        <v>0</v>
      </c>
      <c r="J139" s="99">
        <v>0</v>
      </c>
      <c r="K139" s="24"/>
      <c r="L139" s="99">
        <v>0</v>
      </c>
      <c r="M139" s="99">
        <v>0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s="8" customFormat="1" ht="20.399999999999999" x14ac:dyDescent="0.35">
      <c r="A140" s="16">
        <v>625000</v>
      </c>
      <c r="B140" s="17" t="s">
        <v>137</v>
      </c>
      <c r="C140" s="17">
        <v>0</v>
      </c>
      <c r="D140" s="18">
        <v>0</v>
      </c>
      <c r="E140" s="99">
        <v>0</v>
      </c>
      <c r="F140" s="18">
        <v>0</v>
      </c>
      <c r="G140" s="18"/>
      <c r="H140" s="18"/>
      <c r="I140" s="99">
        <v>0</v>
      </c>
      <c r="J140" s="99">
        <v>0</v>
      </c>
      <c r="K140" s="24"/>
      <c r="L140" s="99">
        <v>0</v>
      </c>
      <c r="M140" s="99">
        <v>0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s="8" customFormat="1" ht="21" x14ac:dyDescent="0.4">
      <c r="A141" s="16">
        <v>633006</v>
      </c>
      <c r="B141" s="17" t="s">
        <v>142</v>
      </c>
      <c r="C141" s="17">
        <v>27.6</v>
      </c>
      <c r="D141" s="18">
        <v>0</v>
      </c>
      <c r="E141" s="99">
        <v>0</v>
      </c>
      <c r="F141" s="18">
        <v>0</v>
      </c>
      <c r="G141" s="18"/>
      <c r="H141" s="18"/>
      <c r="I141" s="99">
        <v>0</v>
      </c>
      <c r="J141" s="99">
        <v>0</v>
      </c>
      <c r="K141" s="25"/>
      <c r="L141" s="99">
        <v>0</v>
      </c>
      <c r="M141" s="99">
        <v>0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s="8" customFormat="1" ht="21" x14ac:dyDescent="0.4">
      <c r="A142" s="161" t="s">
        <v>143</v>
      </c>
      <c r="B142" s="154" t="s">
        <v>144</v>
      </c>
      <c r="C142" s="154">
        <v>0</v>
      </c>
      <c r="D142" s="155">
        <f t="shared" ref="D142:J142" si="33">SUM(D143:D145)</f>
        <v>3274.56</v>
      </c>
      <c r="E142" s="146">
        <f t="shared" ref="E142" si="34">SUM(E143:E145)</f>
        <v>750</v>
      </c>
      <c r="F142" s="155">
        <f t="shared" si="33"/>
        <v>750</v>
      </c>
      <c r="G142" s="155"/>
      <c r="H142" s="155"/>
      <c r="I142" s="146">
        <f t="shared" si="33"/>
        <v>750</v>
      </c>
      <c r="J142" s="146">
        <f t="shared" si="33"/>
        <v>750</v>
      </c>
      <c r="K142" s="156"/>
      <c r="L142" s="146">
        <f t="shared" ref="L142:M142" si="35">SUM(L143:L145)</f>
        <v>750</v>
      </c>
      <c r="M142" s="146">
        <f t="shared" si="35"/>
        <v>750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s="8" customFormat="1" ht="20.399999999999999" x14ac:dyDescent="0.35">
      <c r="A143" s="23">
        <v>633006</v>
      </c>
      <c r="B143" s="17" t="s">
        <v>145</v>
      </c>
      <c r="C143" s="17">
        <v>0</v>
      </c>
      <c r="D143" s="18">
        <v>350</v>
      </c>
      <c r="E143" s="99">
        <v>0</v>
      </c>
      <c r="F143" s="18">
        <v>0</v>
      </c>
      <c r="G143" s="18"/>
      <c r="H143" s="18"/>
      <c r="I143" s="99">
        <v>0</v>
      </c>
      <c r="J143" s="99">
        <v>0</v>
      </c>
      <c r="K143" s="24"/>
      <c r="L143" s="99">
        <v>0</v>
      </c>
      <c r="M143" s="99">
        <v>0</v>
      </c>
      <c r="N143" s="88"/>
      <c r="O143" s="88"/>
      <c r="P143" s="5"/>
      <c r="Q143" s="5"/>
      <c r="R143" s="5"/>
      <c r="S143" s="5"/>
      <c r="T143" s="5"/>
      <c r="U143" s="5"/>
      <c r="V143" s="5"/>
      <c r="W143" s="5"/>
    </row>
    <row r="144" spans="1:23" s="8" customFormat="1" ht="20.399999999999999" x14ac:dyDescent="0.35">
      <c r="A144" s="23">
        <v>635006</v>
      </c>
      <c r="B144" s="17" t="s">
        <v>146</v>
      </c>
      <c r="C144" s="17">
        <v>0</v>
      </c>
      <c r="D144" s="18">
        <v>2924.56</v>
      </c>
      <c r="E144" s="99">
        <v>550</v>
      </c>
      <c r="F144" s="18">
        <v>500</v>
      </c>
      <c r="G144" s="18"/>
      <c r="H144" s="18"/>
      <c r="I144" s="99">
        <v>550</v>
      </c>
      <c r="J144" s="99">
        <v>550</v>
      </c>
      <c r="K144" s="24"/>
      <c r="L144" s="99">
        <v>550</v>
      </c>
      <c r="M144" s="99">
        <v>550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s="8" customFormat="1" ht="21" x14ac:dyDescent="0.4">
      <c r="A145" s="23">
        <v>635006</v>
      </c>
      <c r="B145" s="17" t="s">
        <v>147</v>
      </c>
      <c r="C145" s="17">
        <v>0</v>
      </c>
      <c r="D145" s="18">
        <v>0</v>
      </c>
      <c r="E145" s="99">
        <v>200</v>
      </c>
      <c r="F145" s="18">
        <v>250</v>
      </c>
      <c r="G145" s="18"/>
      <c r="H145" s="18"/>
      <c r="I145" s="99">
        <v>200</v>
      </c>
      <c r="J145" s="99">
        <v>200</v>
      </c>
      <c r="K145" s="25"/>
      <c r="L145" s="99">
        <v>200</v>
      </c>
      <c r="M145" s="99">
        <v>200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s="8" customFormat="1" ht="21" x14ac:dyDescent="0.4">
      <c r="A146" s="169" t="s">
        <v>148</v>
      </c>
      <c r="B146" s="154" t="s">
        <v>149</v>
      </c>
      <c r="C146" s="154">
        <v>14936.5</v>
      </c>
      <c r="D146" s="155">
        <f t="shared" ref="D146:J146" si="36">SUM(D147:D151)</f>
        <v>20769.989999999998</v>
      </c>
      <c r="E146" s="146">
        <f t="shared" ref="E146" si="37">SUM(E147:E151)</f>
        <v>17000</v>
      </c>
      <c r="F146" s="155">
        <f t="shared" si="36"/>
        <v>22050</v>
      </c>
      <c r="G146" s="155"/>
      <c r="H146" s="172">
        <v>5050</v>
      </c>
      <c r="I146" s="146">
        <f t="shared" si="36"/>
        <v>22050</v>
      </c>
      <c r="J146" s="146">
        <f t="shared" si="36"/>
        <v>30000</v>
      </c>
      <c r="K146" s="156"/>
      <c r="L146" s="146">
        <f t="shared" ref="L146:M146" si="38">SUM(L147:L151)</f>
        <v>30000</v>
      </c>
      <c r="M146" s="146">
        <f t="shared" si="38"/>
        <v>30000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s="8" customFormat="1" ht="41.25" customHeight="1" x14ac:dyDescent="0.35">
      <c r="A147" s="16">
        <v>637004</v>
      </c>
      <c r="B147" s="17" t="s">
        <v>150</v>
      </c>
      <c r="C147" s="17">
        <v>0</v>
      </c>
      <c r="D147" s="18">
        <v>0</v>
      </c>
      <c r="E147" s="99">
        <v>6500</v>
      </c>
      <c r="F147" s="18">
        <v>8800</v>
      </c>
      <c r="G147" s="18"/>
      <c r="H147" s="18"/>
      <c r="I147" s="99">
        <v>8800</v>
      </c>
      <c r="J147" s="129">
        <v>20900</v>
      </c>
      <c r="K147" s="18">
        <v>7000</v>
      </c>
      <c r="L147" s="129">
        <v>20900</v>
      </c>
      <c r="M147" s="129">
        <v>20900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s="8" customFormat="1" ht="41.25" customHeight="1" x14ac:dyDescent="0.35">
      <c r="A148" s="16">
        <v>611000</v>
      </c>
      <c r="B148" s="17" t="s">
        <v>151</v>
      </c>
      <c r="C148" s="17">
        <v>0</v>
      </c>
      <c r="D148" s="18">
        <v>0</v>
      </c>
      <c r="E148" s="99">
        <v>150</v>
      </c>
      <c r="F148" s="18">
        <v>150</v>
      </c>
      <c r="G148" s="18"/>
      <c r="H148" s="18"/>
      <c r="I148" s="99">
        <v>150</v>
      </c>
      <c r="J148" s="99">
        <v>2400</v>
      </c>
      <c r="K148" s="18"/>
      <c r="L148" s="99">
        <v>2400</v>
      </c>
      <c r="M148" s="99">
        <v>2400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s="8" customFormat="1" ht="20.399999999999999" x14ac:dyDescent="0.35">
      <c r="A149" s="16">
        <v>637004</v>
      </c>
      <c r="B149" s="17" t="s">
        <v>152</v>
      </c>
      <c r="C149" s="17">
        <v>13056.94</v>
      </c>
      <c r="D149" s="18">
        <v>16785.21</v>
      </c>
      <c r="E149" s="99">
        <v>3600</v>
      </c>
      <c r="F149" s="18">
        <v>8400</v>
      </c>
      <c r="G149" s="18"/>
      <c r="H149" s="18"/>
      <c r="I149" s="99">
        <v>8400</v>
      </c>
      <c r="J149" s="129"/>
      <c r="K149" s="46">
        <v>4500</v>
      </c>
      <c r="L149" s="129"/>
      <c r="M149" s="129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s="8" customFormat="1" ht="38.25" customHeight="1" x14ac:dyDescent="0.35">
      <c r="A150" s="16">
        <v>642001</v>
      </c>
      <c r="B150" s="17" t="s">
        <v>153</v>
      </c>
      <c r="C150" s="17">
        <v>1003.56</v>
      </c>
      <c r="D150" s="18">
        <v>3108.78</v>
      </c>
      <c r="E150" s="99">
        <v>6150</v>
      </c>
      <c r="F150" s="18">
        <v>3600</v>
      </c>
      <c r="G150" s="18"/>
      <c r="H150" s="18"/>
      <c r="I150" s="99">
        <v>3600</v>
      </c>
      <c r="J150" s="129">
        <v>5600</v>
      </c>
      <c r="K150" s="18">
        <v>2000</v>
      </c>
      <c r="L150" s="129">
        <v>5600</v>
      </c>
      <c r="M150" s="129">
        <v>5600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s="8" customFormat="1" ht="20.399999999999999" x14ac:dyDescent="0.35">
      <c r="A151" s="16">
        <v>633004</v>
      </c>
      <c r="B151" s="17" t="s">
        <v>154</v>
      </c>
      <c r="C151" s="17">
        <v>876</v>
      </c>
      <c r="D151" s="18">
        <v>876</v>
      </c>
      <c r="E151" s="99">
        <v>600</v>
      </c>
      <c r="F151" s="18">
        <v>1100</v>
      </c>
      <c r="G151" s="18"/>
      <c r="H151" s="18"/>
      <c r="I151" s="99">
        <v>1100</v>
      </c>
      <c r="J151" s="129">
        <v>1100</v>
      </c>
      <c r="K151" s="18">
        <v>420</v>
      </c>
      <c r="L151" s="129">
        <v>1100</v>
      </c>
      <c r="M151" s="129">
        <v>1100</v>
      </c>
      <c r="N151" s="123"/>
      <c r="O151" s="123"/>
      <c r="P151" s="123"/>
      <c r="Q151" s="123"/>
      <c r="R151" s="123"/>
      <c r="S151" s="123"/>
      <c r="T151" s="123"/>
      <c r="U151" s="5"/>
      <c r="V151" s="5"/>
      <c r="W151" s="5"/>
    </row>
    <row r="152" spans="1:23" s="8" customFormat="1" ht="21" x14ac:dyDescent="0.4">
      <c r="A152" s="171" t="s">
        <v>155</v>
      </c>
      <c r="B152" s="154" t="s">
        <v>156</v>
      </c>
      <c r="C152" s="154">
        <v>0</v>
      </c>
      <c r="D152" s="155">
        <f t="shared" ref="D152:M152" si="39">D153</f>
        <v>0</v>
      </c>
      <c r="E152" s="146">
        <f t="shared" si="39"/>
        <v>0</v>
      </c>
      <c r="F152" s="155">
        <f t="shared" si="39"/>
        <v>0</v>
      </c>
      <c r="G152" s="155"/>
      <c r="H152" s="155"/>
      <c r="I152" s="146">
        <f t="shared" si="39"/>
        <v>0</v>
      </c>
      <c r="J152" s="146">
        <f t="shared" si="39"/>
        <v>0</v>
      </c>
      <c r="K152" s="156"/>
      <c r="L152" s="146">
        <f t="shared" si="39"/>
        <v>0</v>
      </c>
      <c r="M152" s="146">
        <f t="shared" si="39"/>
        <v>0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s="8" customFormat="1" ht="21" x14ac:dyDescent="0.4">
      <c r="A153" s="39" t="s">
        <v>157</v>
      </c>
      <c r="B153" s="17" t="s">
        <v>158</v>
      </c>
      <c r="C153" s="17">
        <v>0</v>
      </c>
      <c r="D153" s="18">
        <v>0</v>
      </c>
      <c r="E153" s="99">
        <v>0</v>
      </c>
      <c r="F153" s="18">
        <v>0</v>
      </c>
      <c r="G153" s="18"/>
      <c r="H153" s="18"/>
      <c r="I153" s="99">
        <v>0</v>
      </c>
      <c r="J153" s="99">
        <v>0</v>
      </c>
      <c r="K153" s="25"/>
      <c r="L153" s="99">
        <v>0</v>
      </c>
      <c r="M153" s="99">
        <v>0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s="8" customFormat="1" ht="21" x14ac:dyDescent="0.4">
      <c r="A154" s="162" t="s">
        <v>159</v>
      </c>
      <c r="B154" s="154" t="s">
        <v>160</v>
      </c>
      <c r="C154" s="154">
        <v>0</v>
      </c>
      <c r="D154" s="155">
        <f t="shared" ref="D154:M154" si="40">D155</f>
        <v>0</v>
      </c>
      <c r="E154" s="146">
        <f t="shared" si="40"/>
        <v>200</v>
      </c>
      <c r="F154" s="155">
        <f t="shared" si="40"/>
        <v>200</v>
      </c>
      <c r="G154" s="155"/>
      <c r="H154" s="155"/>
      <c r="I154" s="146">
        <f t="shared" si="40"/>
        <v>200</v>
      </c>
      <c r="J154" s="146">
        <f t="shared" si="40"/>
        <v>0</v>
      </c>
      <c r="K154" s="156"/>
      <c r="L154" s="146">
        <f t="shared" si="40"/>
        <v>0</v>
      </c>
      <c r="M154" s="146">
        <f t="shared" si="40"/>
        <v>0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s="8" customFormat="1" ht="21" x14ac:dyDescent="0.4">
      <c r="A155" s="39" t="s">
        <v>161</v>
      </c>
      <c r="B155" s="17" t="s">
        <v>160</v>
      </c>
      <c r="C155" s="17">
        <v>0</v>
      </c>
      <c r="D155" s="18">
        <v>0</v>
      </c>
      <c r="E155" s="99">
        <v>200</v>
      </c>
      <c r="F155" s="18">
        <v>200</v>
      </c>
      <c r="G155" s="18"/>
      <c r="H155" s="18"/>
      <c r="I155" s="99">
        <v>200</v>
      </c>
      <c r="J155" s="99">
        <v>0</v>
      </c>
      <c r="K155" s="25"/>
      <c r="L155" s="99">
        <v>0</v>
      </c>
      <c r="M155" s="99">
        <v>0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s="8" customFormat="1" ht="21" x14ac:dyDescent="0.4">
      <c r="A156" s="169" t="s">
        <v>162</v>
      </c>
      <c r="B156" s="154" t="s">
        <v>163</v>
      </c>
      <c r="C156" s="154">
        <v>2568.54</v>
      </c>
      <c r="D156" s="155">
        <f t="shared" ref="D156:J156" si="41">SUM(D157:D162)</f>
        <v>6130.26</v>
      </c>
      <c r="E156" s="146">
        <f t="shared" ref="E156" si="42">SUM(E157:E162)</f>
        <v>1500</v>
      </c>
      <c r="F156" s="155">
        <f t="shared" si="41"/>
        <v>1500</v>
      </c>
      <c r="G156" s="155"/>
      <c r="H156" s="155"/>
      <c r="I156" s="146">
        <f t="shared" si="41"/>
        <v>1500</v>
      </c>
      <c r="J156" s="146">
        <f t="shared" si="41"/>
        <v>1000</v>
      </c>
      <c r="K156" s="156"/>
      <c r="L156" s="146">
        <f t="shared" ref="L156:M156" si="43">SUM(L157:L162)</f>
        <v>1000</v>
      </c>
      <c r="M156" s="146">
        <f t="shared" si="43"/>
        <v>1000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s="8" customFormat="1" ht="20.399999999999999" x14ac:dyDescent="0.35">
      <c r="A157" s="39" t="s">
        <v>164</v>
      </c>
      <c r="B157" s="17" t="s">
        <v>165</v>
      </c>
      <c r="C157" s="17">
        <v>0</v>
      </c>
      <c r="D157" s="18">
        <v>0</v>
      </c>
      <c r="E157" s="99">
        <v>0</v>
      </c>
      <c r="F157" s="18">
        <v>0</v>
      </c>
      <c r="G157" s="18"/>
      <c r="H157" s="18"/>
      <c r="I157" s="99">
        <v>0</v>
      </c>
      <c r="J157" s="99">
        <v>0</v>
      </c>
      <c r="K157" s="24"/>
      <c r="L157" s="99">
        <v>0</v>
      </c>
      <c r="M157" s="99">
        <v>0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s="8" customFormat="1" ht="20.399999999999999" x14ac:dyDescent="0.35">
      <c r="A158" s="16">
        <v>625000</v>
      </c>
      <c r="B158" s="17" t="s">
        <v>166</v>
      </c>
      <c r="C158" s="17">
        <v>0</v>
      </c>
      <c r="D158" s="18">
        <v>0</v>
      </c>
      <c r="E158" s="99">
        <v>0</v>
      </c>
      <c r="F158" s="18">
        <v>0</v>
      </c>
      <c r="G158" s="18"/>
      <c r="H158" s="18"/>
      <c r="I158" s="99">
        <v>0</v>
      </c>
      <c r="J158" s="99">
        <v>0</v>
      </c>
      <c r="K158" s="24"/>
      <c r="L158" s="99">
        <v>0</v>
      </c>
      <c r="M158" s="99">
        <v>0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s="8" customFormat="1" ht="20.399999999999999" x14ac:dyDescent="0.35">
      <c r="A159" s="16">
        <v>633006</v>
      </c>
      <c r="B159" s="17" t="s">
        <v>167</v>
      </c>
      <c r="C159" s="17">
        <v>1036.6400000000001</v>
      </c>
      <c r="D159" s="18">
        <v>4598.3599999999997</v>
      </c>
      <c r="E159" s="99">
        <v>1500</v>
      </c>
      <c r="F159" s="18">
        <v>1500</v>
      </c>
      <c r="G159" s="18"/>
      <c r="H159" s="18"/>
      <c r="I159" s="99">
        <v>1500</v>
      </c>
      <c r="J159" s="99">
        <v>1000</v>
      </c>
      <c r="K159" s="24"/>
      <c r="L159" s="99">
        <v>1000</v>
      </c>
      <c r="M159" s="99">
        <v>1000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s="8" customFormat="1" ht="24" customHeight="1" x14ac:dyDescent="0.35">
      <c r="A160" s="16" t="s">
        <v>168</v>
      </c>
      <c r="B160" s="17" t="s">
        <v>169</v>
      </c>
      <c r="C160" s="17">
        <v>0</v>
      </c>
      <c r="D160" s="22">
        <v>0</v>
      </c>
      <c r="E160" s="99">
        <v>0</v>
      </c>
      <c r="F160" s="18">
        <v>0</v>
      </c>
      <c r="G160" s="18"/>
      <c r="H160" s="18"/>
      <c r="I160" s="99">
        <v>0</v>
      </c>
      <c r="J160" s="99">
        <v>0</v>
      </c>
      <c r="K160" s="24"/>
      <c r="L160" s="99">
        <v>0</v>
      </c>
      <c r="M160" s="99">
        <v>0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s="8" customFormat="1" ht="40.799999999999997" x14ac:dyDescent="0.35">
      <c r="A161" s="16">
        <v>635006</v>
      </c>
      <c r="B161" s="17" t="s">
        <v>170</v>
      </c>
      <c r="C161" s="17">
        <v>1531.9</v>
      </c>
      <c r="D161" s="22">
        <v>1531.9</v>
      </c>
      <c r="E161" s="99">
        <v>0</v>
      </c>
      <c r="F161" s="18">
        <v>0</v>
      </c>
      <c r="G161" s="18"/>
      <c r="H161" s="18"/>
      <c r="I161" s="99">
        <v>0</v>
      </c>
      <c r="J161" s="99">
        <v>0</v>
      </c>
      <c r="K161" s="22">
        <v>1200</v>
      </c>
      <c r="L161" s="99">
        <v>0</v>
      </c>
      <c r="M161" s="99">
        <v>0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s="8" customFormat="1" ht="20.399999999999999" x14ac:dyDescent="0.35">
      <c r="A162" s="16">
        <v>637027</v>
      </c>
      <c r="B162" s="17" t="s">
        <v>171</v>
      </c>
      <c r="C162" s="17">
        <v>0</v>
      </c>
      <c r="D162" s="18">
        <v>0</v>
      </c>
      <c r="E162" s="99">
        <v>0</v>
      </c>
      <c r="F162" s="18">
        <v>0</v>
      </c>
      <c r="G162" s="18"/>
      <c r="H162" s="18"/>
      <c r="I162" s="99">
        <v>0</v>
      </c>
      <c r="J162" s="99">
        <v>0</v>
      </c>
      <c r="K162" s="18">
        <v>1000</v>
      </c>
      <c r="L162" s="99">
        <v>0</v>
      </c>
      <c r="M162" s="99">
        <v>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s="8" customFormat="1" ht="21" x14ac:dyDescent="0.4">
      <c r="A163" s="161" t="s">
        <v>162</v>
      </c>
      <c r="B163" s="154" t="s">
        <v>172</v>
      </c>
      <c r="C163" s="154">
        <v>1710</v>
      </c>
      <c r="D163" s="155">
        <f t="shared" ref="D163:J163" si="44">SUM(D164:D165)</f>
        <v>1543.22</v>
      </c>
      <c r="E163" s="146">
        <f t="shared" ref="E163" si="45">SUM(E164:E165)</f>
        <v>1900</v>
      </c>
      <c r="F163" s="155">
        <f t="shared" si="44"/>
        <v>1295</v>
      </c>
      <c r="G163" s="155"/>
      <c r="H163" s="155"/>
      <c r="I163" s="146">
        <f t="shared" si="44"/>
        <v>1900</v>
      </c>
      <c r="J163" s="146">
        <f t="shared" si="44"/>
        <v>2150</v>
      </c>
      <c r="K163" s="156"/>
      <c r="L163" s="146">
        <f t="shared" ref="L163:M163" si="46">SUM(L164:L165)</f>
        <v>2150</v>
      </c>
      <c r="M163" s="146">
        <f t="shared" si="46"/>
        <v>2150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s="8" customFormat="1" ht="40.799999999999997" x14ac:dyDescent="0.35">
      <c r="A164" s="23">
        <v>632001</v>
      </c>
      <c r="B164" s="17" t="s">
        <v>173</v>
      </c>
      <c r="C164" s="17">
        <v>660</v>
      </c>
      <c r="D164" s="18">
        <v>493.22</v>
      </c>
      <c r="E164" s="99">
        <v>600</v>
      </c>
      <c r="F164" s="18">
        <v>695</v>
      </c>
      <c r="G164" s="18"/>
      <c r="H164" s="18"/>
      <c r="I164" s="99">
        <v>600</v>
      </c>
      <c r="J164" s="129">
        <v>650</v>
      </c>
      <c r="K164" s="24"/>
      <c r="L164" s="129">
        <v>650</v>
      </c>
      <c r="M164" s="129">
        <v>650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s="8" customFormat="1" ht="41.4" x14ac:dyDescent="0.4">
      <c r="A165" s="23">
        <v>634003</v>
      </c>
      <c r="B165" s="17" t="s">
        <v>174</v>
      </c>
      <c r="C165" s="17">
        <v>1050</v>
      </c>
      <c r="D165" s="18">
        <v>1050</v>
      </c>
      <c r="E165" s="99">
        <v>1300</v>
      </c>
      <c r="F165" s="18">
        <v>600</v>
      </c>
      <c r="G165" s="18"/>
      <c r="H165" s="18"/>
      <c r="I165" s="99">
        <v>1300</v>
      </c>
      <c r="J165" s="99">
        <v>1500</v>
      </c>
      <c r="K165" s="25"/>
      <c r="L165" s="99">
        <v>1500</v>
      </c>
      <c r="M165" s="99">
        <v>1500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s="8" customFormat="1" ht="21" x14ac:dyDescent="0.4">
      <c r="A166" s="161" t="s">
        <v>175</v>
      </c>
      <c r="B166" s="154" t="s">
        <v>176</v>
      </c>
      <c r="C166" s="154">
        <v>6193.41</v>
      </c>
      <c r="D166" s="155">
        <f t="shared" ref="D166:J166" si="47">SUM(D167:D168)</f>
        <v>6357.65</v>
      </c>
      <c r="E166" s="146">
        <f t="shared" ref="E166" si="48">SUM(E167:E168)</f>
        <v>10000</v>
      </c>
      <c r="F166" s="155">
        <f t="shared" si="47"/>
        <v>10000</v>
      </c>
      <c r="G166" s="155"/>
      <c r="H166" s="155"/>
      <c r="I166" s="146">
        <f t="shared" si="47"/>
        <v>10000</v>
      </c>
      <c r="J166" s="146">
        <f t="shared" si="47"/>
        <v>8000</v>
      </c>
      <c r="K166" s="156"/>
      <c r="L166" s="146">
        <f t="shared" ref="L166:M166" si="49">SUM(L167:L168)</f>
        <v>8000</v>
      </c>
      <c r="M166" s="146">
        <f t="shared" si="49"/>
        <v>8000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s="8" customFormat="1" ht="20.399999999999999" x14ac:dyDescent="0.35">
      <c r="A167" s="39" t="s">
        <v>177</v>
      </c>
      <c r="B167" s="17" t="s">
        <v>178</v>
      </c>
      <c r="C167" s="17">
        <v>6193.41</v>
      </c>
      <c r="D167" s="18">
        <v>6357.65</v>
      </c>
      <c r="E167" s="99">
        <v>6500</v>
      </c>
      <c r="F167" s="18">
        <v>6500</v>
      </c>
      <c r="G167" s="18"/>
      <c r="H167" s="18"/>
      <c r="I167" s="99">
        <v>6500</v>
      </c>
      <c r="J167" s="129">
        <v>8000</v>
      </c>
      <c r="K167" s="24"/>
      <c r="L167" s="129">
        <v>8000</v>
      </c>
      <c r="M167" s="129">
        <v>8000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s="8" customFormat="1" ht="21" x14ac:dyDescent="0.4">
      <c r="A168" s="16">
        <v>635006</v>
      </c>
      <c r="B168" s="17" t="s">
        <v>179</v>
      </c>
      <c r="C168" s="17"/>
      <c r="D168" s="18">
        <v>0</v>
      </c>
      <c r="E168" s="99">
        <v>3500</v>
      </c>
      <c r="F168" s="18">
        <v>3500</v>
      </c>
      <c r="G168" s="18"/>
      <c r="H168" s="18"/>
      <c r="I168" s="99">
        <v>3500</v>
      </c>
      <c r="J168" s="129">
        <v>0</v>
      </c>
      <c r="K168" s="25"/>
      <c r="L168" s="129">
        <v>0</v>
      </c>
      <c r="M168" s="129">
        <v>0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s="8" customFormat="1" ht="21" x14ac:dyDescent="0.4">
      <c r="A169" s="161" t="s">
        <v>180</v>
      </c>
      <c r="B169" s="170" t="s">
        <v>181</v>
      </c>
      <c r="C169" s="170">
        <v>7781.96</v>
      </c>
      <c r="D169" s="155">
        <f>SUM(D170:D181)</f>
        <v>7781.9600000000009</v>
      </c>
      <c r="E169" s="146">
        <f>SUM(E170:E181)</f>
        <v>2940</v>
      </c>
      <c r="F169" s="155">
        <f>SUM(F170:F181)</f>
        <v>2940</v>
      </c>
      <c r="G169" s="155"/>
      <c r="H169" s="155"/>
      <c r="I169" s="146">
        <f>SUM(I170:I181)</f>
        <v>2940</v>
      </c>
      <c r="J169" s="146">
        <f>SUM(J170:J181)</f>
        <v>2740</v>
      </c>
      <c r="K169" s="156"/>
      <c r="L169" s="146">
        <f>SUM(L170:L181)</f>
        <v>2740</v>
      </c>
      <c r="M169" s="146">
        <f>SUM(M170:M181)</f>
        <v>2740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s="8" customFormat="1" ht="20.399999999999999" x14ac:dyDescent="0.35">
      <c r="A170" s="39" t="s">
        <v>182</v>
      </c>
      <c r="B170" s="17" t="s">
        <v>183</v>
      </c>
      <c r="C170" s="17">
        <v>0</v>
      </c>
      <c r="D170" s="18">
        <v>0</v>
      </c>
      <c r="E170" s="99">
        <v>0</v>
      </c>
      <c r="F170" s="18">
        <v>0</v>
      </c>
      <c r="G170" s="18"/>
      <c r="H170" s="18"/>
      <c r="I170" s="99">
        <v>0</v>
      </c>
      <c r="J170" s="99">
        <v>0</v>
      </c>
      <c r="K170" s="24"/>
      <c r="L170" s="99">
        <v>0</v>
      </c>
      <c r="M170" s="99">
        <v>0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s="8" customFormat="1" ht="20.399999999999999" x14ac:dyDescent="0.35">
      <c r="A171" s="16">
        <v>632001</v>
      </c>
      <c r="B171" s="17" t="s">
        <v>184</v>
      </c>
      <c r="C171" s="17">
        <v>2600.77</v>
      </c>
      <c r="D171" s="18">
        <v>2600.77</v>
      </c>
      <c r="E171" s="99">
        <v>2600</v>
      </c>
      <c r="F171" s="18">
        <v>2600</v>
      </c>
      <c r="G171" s="18"/>
      <c r="H171" s="18"/>
      <c r="I171" s="99">
        <v>2600</v>
      </c>
      <c r="J171" s="99">
        <v>2600</v>
      </c>
      <c r="K171" s="24"/>
      <c r="L171" s="99">
        <v>2600</v>
      </c>
      <c r="M171" s="99">
        <v>2600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s="8" customFormat="1" ht="20.399999999999999" x14ac:dyDescent="0.35">
      <c r="A172" s="16">
        <v>632001</v>
      </c>
      <c r="B172" s="17" t="s">
        <v>185</v>
      </c>
      <c r="C172" s="17">
        <v>0</v>
      </c>
      <c r="D172" s="18">
        <v>0</v>
      </c>
      <c r="E172" s="99">
        <v>140</v>
      </c>
      <c r="F172" s="18">
        <v>140</v>
      </c>
      <c r="G172" s="18"/>
      <c r="H172" s="18"/>
      <c r="I172" s="99">
        <v>140</v>
      </c>
      <c r="J172" s="99">
        <v>140</v>
      </c>
      <c r="K172" s="24"/>
      <c r="L172" s="99">
        <v>140</v>
      </c>
      <c r="M172" s="99">
        <v>140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s="8" customFormat="1" ht="20.399999999999999" x14ac:dyDescent="0.35">
      <c r="A173" s="16">
        <v>633006</v>
      </c>
      <c r="B173" s="17" t="s">
        <v>186</v>
      </c>
      <c r="C173" s="17">
        <v>38.659999999999997</v>
      </c>
      <c r="D173" s="18">
        <v>38.659999999999997</v>
      </c>
      <c r="E173" s="99">
        <v>0</v>
      </c>
      <c r="F173" s="18">
        <v>0</v>
      </c>
      <c r="G173" s="18"/>
      <c r="H173" s="18"/>
      <c r="I173" s="99">
        <v>0</v>
      </c>
      <c r="J173" s="99">
        <v>0</v>
      </c>
      <c r="K173" s="24"/>
      <c r="L173" s="99">
        <v>0</v>
      </c>
      <c r="M173" s="99">
        <v>0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s="8" customFormat="1" ht="20.399999999999999" x14ac:dyDescent="0.35">
      <c r="A174" s="16">
        <v>634004</v>
      </c>
      <c r="B174" s="17" t="s">
        <v>187</v>
      </c>
      <c r="C174" s="17">
        <v>0</v>
      </c>
      <c r="D174" s="18">
        <v>0</v>
      </c>
      <c r="E174" s="99">
        <v>0</v>
      </c>
      <c r="F174" s="18">
        <v>0</v>
      </c>
      <c r="G174" s="18"/>
      <c r="H174" s="18"/>
      <c r="I174" s="99">
        <v>0</v>
      </c>
      <c r="J174" s="99">
        <v>0</v>
      </c>
      <c r="K174" s="24"/>
      <c r="L174" s="99">
        <v>0</v>
      </c>
      <c r="M174" s="99">
        <v>0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s="8" customFormat="1" ht="20.399999999999999" x14ac:dyDescent="0.35">
      <c r="A175" s="16">
        <v>636001</v>
      </c>
      <c r="B175" s="17" t="s">
        <v>188</v>
      </c>
      <c r="C175" s="17">
        <v>12</v>
      </c>
      <c r="D175" s="18">
        <v>12</v>
      </c>
      <c r="E175" s="99">
        <v>200</v>
      </c>
      <c r="F175" s="18">
        <v>200</v>
      </c>
      <c r="G175" s="18"/>
      <c r="H175" s="18"/>
      <c r="I175" s="99">
        <v>200</v>
      </c>
      <c r="J175" s="99">
        <v>0</v>
      </c>
      <c r="K175" s="24"/>
      <c r="L175" s="99">
        <v>0</v>
      </c>
      <c r="M175" s="99">
        <v>0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s="8" customFormat="1" ht="20.399999999999999" x14ac:dyDescent="0.35">
      <c r="A176" s="16">
        <v>637027</v>
      </c>
      <c r="B176" s="17" t="s">
        <v>189</v>
      </c>
      <c r="C176" s="17">
        <v>0</v>
      </c>
      <c r="D176" s="18">
        <v>0</v>
      </c>
      <c r="E176" s="99">
        <v>0</v>
      </c>
      <c r="F176" s="18">
        <v>0</v>
      </c>
      <c r="G176" s="18"/>
      <c r="H176" s="18"/>
      <c r="I176" s="99">
        <v>0</v>
      </c>
      <c r="J176" s="99">
        <v>0</v>
      </c>
      <c r="K176" s="24"/>
      <c r="L176" s="99">
        <v>0</v>
      </c>
      <c r="M176" s="99">
        <v>0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s="8" customFormat="1" ht="41.25" customHeight="1" x14ac:dyDescent="0.35">
      <c r="A177" s="40">
        <v>633006</v>
      </c>
      <c r="B177" s="41" t="s">
        <v>190</v>
      </c>
      <c r="C177" s="41">
        <v>0</v>
      </c>
      <c r="D177" s="18">
        <v>0</v>
      </c>
      <c r="E177" s="99">
        <v>0</v>
      </c>
      <c r="F177" s="18">
        <v>0</v>
      </c>
      <c r="G177" s="18"/>
      <c r="H177" s="18"/>
      <c r="I177" s="99">
        <v>0</v>
      </c>
      <c r="J177" s="99">
        <v>0</v>
      </c>
      <c r="K177" s="24"/>
      <c r="L177" s="99">
        <v>0</v>
      </c>
      <c r="M177" s="99">
        <v>0</v>
      </c>
      <c r="N177" s="123"/>
      <c r="O177" s="5"/>
      <c r="P177" s="5"/>
      <c r="Q177" s="5"/>
      <c r="R177" s="5"/>
      <c r="S177" s="5"/>
      <c r="T177" s="5"/>
      <c r="U177" s="5"/>
      <c r="V177" s="5"/>
      <c r="W177" s="5"/>
    </row>
    <row r="178" spans="1:23" s="8" customFormat="1" ht="40.799999999999997" x14ac:dyDescent="0.35">
      <c r="A178" s="16">
        <v>633006</v>
      </c>
      <c r="B178" s="17" t="s">
        <v>191</v>
      </c>
      <c r="C178" s="17">
        <v>0</v>
      </c>
      <c r="D178" s="18">
        <v>0</v>
      </c>
      <c r="E178" s="99">
        <v>0</v>
      </c>
      <c r="F178" s="18">
        <v>0</v>
      </c>
      <c r="G178" s="18"/>
      <c r="H178" s="18"/>
      <c r="I178" s="99">
        <v>0</v>
      </c>
      <c r="J178" s="99">
        <v>0</v>
      </c>
      <c r="K178" s="24"/>
      <c r="L178" s="99">
        <v>0</v>
      </c>
      <c r="M178" s="99">
        <v>0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s="8" customFormat="1" ht="40.799999999999997" x14ac:dyDescent="0.35">
      <c r="A179" s="16">
        <v>611000</v>
      </c>
      <c r="B179" s="17" t="s">
        <v>192</v>
      </c>
      <c r="C179" s="17">
        <v>4503.26</v>
      </c>
      <c r="D179" s="18">
        <v>4503.26</v>
      </c>
      <c r="E179" s="99">
        <v>0</v>
      </c>
      <c r="F179" s="18">
        <v>0</v>
      </c>
      <c r="G179" s="18"/>
      <c r="H179" s="18"/>
      <c r="I179" s="99">
        <v>0</v>
      </c>
      <c r="J179" s="99">
        <v>0</v>
      </c>
      <c r="K179" s="24"/>
      <c r="L179" s="99">
        <v>0</v>
      </c>
      <c r="M179" s="99">
        <v>0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s="8" customFormat="1" ht="41.4" x14ac:dyDescent="0.4">
      <c r="A180" s="19" t="s">
        <v>135</v>
      </c>
      <c r="B180" s="17" t="s">
        <v>193</v>
      </c>
      <c r="C180" s="17">
        <v>627.27</v>
      </c>
      <c r="D180" s="18">
        <v>627.27</v>
      </c>
      <c r="E180" s="99">
        <v>0</v>
      </c>
      <c r="F180" s="18">
        <v>0</v>
      </c>
      <c r="G180" s="18"/>
      <c r="H180" s="18"/>
      <c r="I180" s="99">
        <v>0</v>
      </c>
      <c r="J180" s="99">
        <v>0</v>
      </c>
      <c r="K180" s="24"/>
      <c r="L180" s="99">
        <v>0</v>
      </c>
      <c r="M180" s="99">
        <v>0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s="8" customFormat="1" ht="20.399999999999999" x14ac:dyDescent="0.35">
      <c r="A181" s="16">
        <v>625003</v>
      </c>
      <c r="B181" s="17" t="s">
        <v>194</v>
      </c>
      <c r="C181" s="17"/>
      <c r="D181" s="18">
        <v>0</v>
      </c>
      <c r="E181" s="99">
        <v>0</v>
      </c>
      <c r="F181" s="18">
        <v>0</v>
      </c>
      <c r="G181" s="18"/>
      <c r="H181" s="18"/>
      <c r="I181" s="99">
        <v>0</v>
      </c>
      <c r="J181" s="99">
        <v>0</v>
      </c>
      <c r="K181" s="24"/>
      <c r="L181" s="99">
        <v>0</v>
      </c>
      <c r="M181" s="99">
        <v>0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s="8" customFormat="1" ht="21" x14ac:dyDescent="0.4">
      <c r="A182" s="161" t="s">
        <v>195</v>
      </c>
      <c r="B182" s="154" t="s">
        <v>196</v>
      </c>
      <c r="C182" s="154">
        <v>3784.93</v>
      </c>
      <c r="D182" s="155">
        <f t="shared" ref="D182:J182" si="50">SUM(D183:D193)</f>
        <v>3784.93</v>
      </c>
      <c r="E182" s="146">
        <f t="shared" ref="E182" si="51">SUM(E183:E193)</f>
        <v>4100</v>
      </c>
      <c r="F182" s="155">
        <f t="shared" si="50"/>
        <v>4100</v>
      </c>
      <c r="G182" s="155"/>
      <c r="H182" s="155"/>
      <c r="I182" s="146">
        <f t="shared" si="50"/>
        <v>4100</v>
      </c>
      <c r="J182" s="146">
        <f t="shared" si="50"/>
        <v>4850</v>
      </c>
      <c r="K182" s="156"/>
      <c r="L182" s="146">
        <f t="shared" ref="L182:M182" si="52">SUM(L183:L193)</f>
        <v>4850</v>
      </c>
      <c r="M182" s="146">
        <f t="shared" si="52"/>
        <v>4850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s="8" customFormat="1" ht="20.399999999999999" x14ac:dyDescent="0.35">
      <c r="A183" s="39" t="s">
        <v>197</v>
      </c>
      <c r="B183" s="17" t="s">
        <v>198</v>
      </c>
      <c r="C183" s="17">
        <v>1539.17</v>
      </c>
      <c r="D183" s="18">
        <v>1539.17</v>
      </c>
      <c r="E183" s="99">
        <v>0</v>
      </c>
      <c r="F183" s="18">
        <v>0</v>
      </c>
      <c r="G183" s="18"/>
      <c r="H183" s="18"/>
      <c r="I183" s="99">
        <v>0</v>
      </c>
      <c r="J183" s="99">
        <v>0</v>
      </c>
      <c r="K183" s="18">
        <v>1500</v>
      </c>
      <c r="L183" s="99">
        <v>0</v>
      </c>
      <c r="M183" s="99">
        <v>0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s="8" customFormat="1" ht="20.399999999999999" x14ac:dyDescent="0.35">
      <c r="A184" s="16">
        <v>625001</v>
      </c>
      <c r="B184" s="17" t="s">
        <v>199</v>
      </c>
      <c r="C184" s="17">
        <v>0</v>
      </c>
      <c r="D184" s="18">
        <v>0</v>
      </c>
      <c r="E184" s="99">
        <v>0</v>
      </c>
      <c r="F184" s="18">
        <v>0</v>
      </c>
      <c r="G184" s="18"/>
      <c r="H184" s="18"/>
      <c r="I184" s="99">
        <v>0</v>
      </c>
      <c r="J184" s="99">
        <v>0</v>
      </c>
      <c r="K184" s="18">
        <v>500</v>
      </c>
      <c r="L184" s="99">
        <v>0</v>
      </c>
      <c r="M184" s="99">
        <v>0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s="8" customFormat="1" ht="20.399999999999999" x14ac:dyDescent="0.35">
      <c r="A185" s="16">
        <v>632001</v>
      </c>
      <c r="B185" s="17" t="s">
        <v>200</v>
      </c>
      <c r="C185" s="17">
        <v>794.41</v>
      </c>
      <c r="D185" s="18">
        <v>794.41</v>
      </c>
      <c r="E185" s="99">
        <v>0</v>
      </c>
      <c r="F185" s="18">
        <v>0</v>
      </c>
      <c r="G185" s="18"/>
      <c r="H185" s="18"/>
      <c r="I185" s="99">
        <v>0</v>
      </c>
      <c r="J185" s="129">
        <v>750</v>
      </c>
      <c r="K185" s="18">
        <v>400</v>
      </c>
      <c r="L185" s="129">
        <v>750</v>
      </c>
      <c r="M185" s="129">
        <v>750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s="8" customFormat="1" ht="20.399999999999999" x14ac:dyDescent="0.35">
      <c r="A186" s="16">
        <v>632001</v>
      </c>
      <c r="B186" s="17" t="s">
        <v>201</v>
      </c>
      <c r="C186" s="17">
        <v>0</v>
      </c>
      <c r="D186" s="18">
        <v>0</v>
      </c>
      <c r="E186" s="99">
        <v>100</v>
      </c>
      <c r="F186" s="18">
        <v>100</v>
      </c>
      <c r="G186" s="18"/>
      <c r="H186" s="18"/>
      <c r="I186" s="99">
        <v>100</v>
      </c>
      <c r="J186" s="99">
        <v>100</v>
      </c>
      <c r="K186" s="18">
        <v>66</v>
      </c>
      <c r="L186" s="99">
        <v>100</v>
      </c>
      <c r="M186" s="99">
        <v>100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s="8" customFormat="1" ht="43.5" customHeight="1" x14ac:dyDescent="0.35">
      <c r="A187" s="40">
        <v>611001</v>
      </c>
      <c r="B187" s="41" t="s">
        <v>202</v>
      </c>
      <c r="C187" s="41">
        <v>0</v>
      </c>
      <c r="D187" s="18">
        <v>0</v>
      </c>
      <c r="E187" s="99">
        <v>0</v>
      </c>
      <c r="F187" s="18">
        <v>0</v>
      </c>
      <c r="G187" s="18"/>
      <c r="H187" s="18"/>
      <c r="I187" s="99">
        <v>0</v>
      </c>
      <c r="J187" s="99">
        <v>0</v>
      </c>
      <c r="K187" s="18">
        <v>1200</v>
      </c>
      <c r="L187" s="99">
        <v>0</v>
      </c>
      <c r="M187" s="99">
        <v>0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s="8" customFormat="1" ht="40.799999999999997" x14ac:dyDescent="0.35">
      <c r="A188" s="16">
        <v>625000</v>
      </c>
      <c r="B188" s="17" t="s">
        <v>203</v>
      </c>
      <c r="C188" s="17">
        <v>0</v>
      </c>
      <c r="D188" s="18">
        <v>0</v>
      </c>
      <c r="E188" s="99">
        <v>0</v>
      </c>
      <c r="F188" s="18">
        <v>0</v>
      </c>
      <c r="G188" s="18"/>
      <c r="H188" s="18"/>
      <c r="I188" s="99">
        <v>0</v>
      </c>
      <c r="J188" s="99">
        <v>0</v>
      </c>
      <c r="K188" s="18">
        <v>440</v>
      </c>
      <c r="L188" s="99">
        <v>0</v>
      </c>
      <c r="M188" s="99">
        <v>0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s="8" customFormat="1" ht="20.399999999999999" x14ac:dyDescent="0.35">
      <c r="A189" s="16">
        <v>637001</v>
      </c>
      <c r="B189" s="17" t="s">
        <v>204</v>
      </c>
      <c r="C189" s="17">
        <v>369.98</v>
      </c>
      <c r="D189" s="18">
        <v>369.98</v>
      </c>
      <c r="E189" s="99">
        <v>0</v>
      </c>
      <c r="F189" s="18">
        <v>0</v>
      </c>
      <c r="G189" s="18"/>
      <c r="H189" s="18"/>
      <c r="I189" s="99">
        <v>0</v>
      </c>
      <c r="J189" s="99">
        <v>0</v>
      </c>
      <c r="K189" s="24"/>
      <c r="L189" s="99">
        <v>0</v>
      </c>
      <c r="M189" s="99">
        <v>0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s="8" customFormat="1" ht="20.399999999999999" x14ac:dyDescent="0.35">
      <c r="A190" s="16">
        <v>636001</v>
      </c>
      <c r="B190" s="17" t="s">
        <v>205</v>
      </c>
      <c r="C190" s="17">
        <v>60</v>
      </c>
      <c r="D190" s="18">
        <v>60</v>
      </c>
      <c r="E190" s="99">
        <v>500</v>
      </c>
      <c r="F190" s="18">
        <v>500</v>
      </c>
      <c r="G190" s="18"/>
      <c r="H190" s="18"/>
      <c r="I190" s="99">
        <v>500</v>
      </c>
      <c r="J190" s="99">
        <v>500</v>
      </c>
      <c r="K190" s="24"/>
      <c r="L190" s="99">
        <v>500</v>
      </c>
      <c r="M190" s="99">
        <v>500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s="8" customFormat="1" ht="20.399999999999999" x14ac:dyDescent="0.35">
      <c r="A191" s="16">
        <v>633006</v>
      </c>
      <c r="B191" s="17" t="s">
        <v>206</v>
      </c>
      <c r="C191" s="17">
        <v>0</v>
      </c>
      <c r="D191" s="18">
        <v>0</v>
      </c>
      <c r="E191" s="99">
        <v>0</v>
      </c>
      <c r="F191" s="18">
        <v>0</v>
      </c>
      <c r="G191" s="18"/>
      <c r="H191" s="18"/>
      <c r="I191" s="99">
        <v>0</v>
      </c>
      <c r="J191" s="99">
        <v>0</v>
      </c>
      <c r="K191" s="24"/>
      <c r="L191" s="99">
        <v>0</v>
      </c>
      <c r="M191" s="99">
        <v>0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s="8" customFormat="1" ht="48.75" customHeight="1" x14ac:dyDescent="0.35">
      <c r="A192" s="40">
        <v>637003</v>
      </c>
      <c r="B192" s="41" t="s">
        <v>297</v>
      </c>
      <c r="C192" s="41">
        <v>20</v>
      </c>
      <c r="D192" s="18">
        <v>20</v>
      </c>
      <c r="E192" s="99">
        <v>2500</v>
      </c>
      <c r="F192" s="18">
        <v>2500</v>
      </c>
      <c r="G192" s="18"/>
      <c r="H192" s="18"/>
      <c r="I192" s="99">
        <v>2500</v>
      </c>
      <c r="J192" s="99">
        <v>2500</v>
      </c>
      <c r="K192" s="24"/>
      <c r="L192" s="99">
        <v>2500</v>
      </c>
      <c r="M192" s="99">
        <v>2500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s="8" customFormat="1" ht="21" x14ac:dyDescent="0.4">
      <c r="A193" s="16">
        <v>633006</v>
      </c>
      <c r="B193" s="17" t="s">
        <v>207</v>
      </c>
      <c r="C193" s="17">
        <v>1001.37</v>
      </c>
      <c r="D193" s="18">
        <v>1001.37</v>
      </c>
      <c r="E193" s="99">
        <v>1000</v>
      </c>
      <c r="F193" s="18">
        <v>1000</v>
      </c>
      <c r="G193" s="18"/>
      <c r="H193" s="18"/>
      <c r="I193" s="99">
        <v>1000</v>
      </c>
      <c r="J193" s="99">
        <v>1000</v>
      </c>
      <c r="K193" s="25"/>
      <c r="L193" s="99">
        <v>1000</v>
      </c>
      <c r="M193" s="99">
        <v>1000</v>
      </c>
      <c r="N193" s="88"/>
      <c r="O193" s="5"/>
      <c r="P193" s="5"/>
      <c r="Q193" s="5"/>
      <c r="R193" s="5"/>
      <c r="S193" s="5"/>
      <c r="T193" s="5"/>
      <c r="U193" s="5"/>
      <c r="V193" s="5"/>
      <c r="W193" s="5"/>
    </row>
    <row r="194" spans="1:23" s="8" customFormat="1" ht="21" x14ac:dyDescent="0.4">
      <c r="A194" s="161" t="s">
        <v>195</v>
      </c>
      <c r="B194" s="154" t="s">
        <v>304</v>
      </c>
      <c r="C194" s="154">
        <v>483.98</v>
      </c>
      <c r="D194" s="155">
        <f t="shared" ref="D194:J194" si="53">SUM(D195:D200)</f>
        <v>483.98</v>
      </c>
      <c r="E194" s="146">
        <f t="shared" ref="E194" si="54">SUM(E195:E200)</f>
        <v>9570</v>
      </c>
      <c r="F194" s="155">
        <f t="shared" si="53"/>
        <v>2570</v>
      </c>
      <c r="G194" s="155"/>
      <c r="H194" s="172">
        <v>-7000</v>
      </c>
      <c r="I194" s="146">
        <f t="shared" si="53"/>
        <v>2570</v>
      </c>
      <c r="J194" s="146">
        <f t="shared" si="53"/>
        <v>2570</v>
      </c>
      <c r="K194" s="156"/>
      <c r="L194" s="146">
        <f t="shared" ref="L194:M194" si="55">SUM(L195:L200)</f>
        <v>2570</v>
      </c>
      <c r="M194" s="146">
        <f t="shared" si="55"/>
        <v>2570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s="8" customFormat="1" ht="20.399999999999999" x14ac:dyDescent="0.35">
      <c r="A195" s="16">
        <v>632001</v>
      </c>
      <c r="B195" s="17" t="s">
        <v>62</v>
      </c>
      <c r="C195" s="17">
        <v>328.62</v>
      </c>
      <c r="D195" s="18">
        <v>328.62</v>
      </c>
      <c r="E195" s="99">
        <v>2000</v>
      </c>
      <c r="F195" s="18">
        <v>2000</v>
      </c>
      <c r="G195" s="18"/>
      <c r="H195" s="18"/>
      <c r="I195" s="99">
        <v>2000</v>
      </c>
      <c r="J195" s="99">
        <v>2000</v>
      </c>
      <c r="K195" s="24"/>
      <c r="L195" s="99">
        <v>2000</v>
      </c>
      <c r="M195" s="99">
        <v>2000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s="8" customFormat="1" ht="20.399999999999999" x14ac:dyDescent="0.35">
      <c r="A196" s="16">
        <v>632001</v>
      </c>
      <c r="B196" s="17" t="s">
        <v>208</v>
      </c>
      <c r="C196" s="17">
        <v>30</v>
      </c>
      <c r="D196" s="18">
        <v>30</v>
      </c>
      <c r="E196" s="99">
        <v>70</v>
      </c>
      <c r="F196" s="18">
        <v>70</v>
      </c>
      <c r="G196" s="18"/>
      <c r="H196" s="18"/>
      <c r="I196" s="99">
        <v>70</v>
      </c>
      <c r="J196" s="99">
        <v>70</v>
      </c>
      <c r="K196" s="24"/>
      <c r="L196" s="99">
        <v>70</v>
      </c>
      <c r="M196" s="99">
        <v>70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s="8" customFormat="1" ht="40.799999999999997" x14ac:dyDescent="0.35">
      <c r="A197" s="16">
        <v>636001</v>
      </c>
      <c r="B197" s="17" t="s">
        <v>38</v>
      </c>
      <c r="C197" s="17">
        <v>0</v>
      </c>
      <c r="D197" s="18"/>
      <c r="E197" s="99">
        <v>7000</v>
      </c>
      <c r="F197" s="18">
        <v>0</v>
      </c>
      <c r="G197" s="18"/>
      <c r="H197" s="159">
        <v>-7000</v>
      </c>
      <c r="I197" s="99">
        <v>0</v>
      </c>
      <c r="J197" s="99"/>
      <c r="K197" s="24"/>
      <c r="L197" s="99"/>
      <c r="M197" s="99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s="8" customFormat="1" ht="20.399999999999999" x14ac:dyDescent="0.35">
      <c r="A198" s="16">
        <v>637027</v>
      </c>
      <c r="B198" s="17" t="s">
        <v>209</v>
      </c>
      <c r="C198" s="17">
        <v>0</v>
      </c>
      <c r="D198" s="18">
        <v>0</v>
      </c>
      <c r="E198" s="99">
        <v>0</v>
      </c>
      <c r="F198" s="18">
        <v>0</v>
      </c>
      <c r="G198" s="18"/>
      <c r="H198" s="18"/>
      <c r="I198" s="99">
        <v>0</v>
      </c>
      <c r="J198" s="99">
        <v>500</v>
      </c>
      <c r="K198" s="24"/>
      <c r="L198" s="99">
        <v>500</v>
      </c>
      <c r="M198" s="99">
        <v>500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s="8" customFormat="1" ht="20.399999999999999" x14ac:dyDescent="0.35">
      <c r="A199" s="16">
        <v>637004</v>
      </c>
      <c r="B199" s="17" t="s">
        <v>210</v>
      </c>
      <c r="C199" s="17">
        <v>0</v>
      </c>
      <c r="D199" s="18">
        <v>0</v>
      </c>
      <c r="E199" s="99">
        <v>500</v>
      </c>
      <c r="F199" s="18">
        <v>500</v>
      </c>
      <c r="G199" s="18"/>
      <c r="H199" s="18"/>
      <c r="I199" s="99">
        <v>500</v>
      </c>
      <c r="J199" s="99">
        <v>0</v>
      </c>
      <c r="K199" s="24"/>
      <c r="L199" s="99">
        <v>0</v>
      </c>
      <c r="M199" s="99">
        <v>0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s="8" customFormat="1" ht="21" x14ac:dyDescent="0.4">
      <c r="A200" s="16">
        <v>633009</v>
      </c>
      <c r="B200" s="17" t="s">
        <v>211</v>
      </c>
      <c r="C200" s="17">
        <v>125.36</v>
      </c>
      <c r="D200" s="18">
        <v>125.36</v>
      </c>
      <c r="E200" s="99">
        <v>0</v>
      </c>
      <c r="F200" s="18">
        <v>0</v>
      </c>
      <c r="G200" s="18"/>
      <c r="H200" s="18"/>
      <c r="I200" s="99">
        <v>0</v>
      </c>
      <c r="J200" s="99">
        <v>0</v>
      </c>
      <c r="K200" s="25"/>
      <c r="L200" s="99">
        <v>0</v>
      </c>
      <c r="M200" s="184"/>
      <c r="N200" s="184"/>
      <c r="O200" s="5"/>
      <c r="P200" s="5"/>
      <c r="Q200" s="5"/>
      <c r="R200" s="5"/>
      <c r="S200" s="5"/>
      <c r="T200" s="5"/>
      <c r="U200" s="5"/>
      <c r="V200" s="5"/>
      <c r="W200" s="5"/>
    </row>
    <row r="201" spans="1:23" s="8" customFormat="1" ht="21" x14ac:dyDescent="0.4">
      <c r="A201" s="161" t="s">
        <v>212</v>
      </c>
      <c r="B201" s="154" t="s">
        <v>213</v>
      </c>
      <c r="C201" s="154">
        <v>0</v>
      </c>
      <c r="D201" s="155">
        <f t="shared" ref="D201:M201" si="56">D202</f>
        <v>0</v>
      </c>
      <c r="E201" s="146">
        <f t="shared" si="56"/>
        <v>0</v>
      </c>
      <c r="F201" s="155">
        <f t="shared" si="56"/>
        <v>0</v>
      </c>
      <c r="G201" s="155"/>
      <c r="H201" s="155"/>
      <c r="I201" s="146">
        <f t="shared" si="56"/>
        <v>0</v>
      </c>
      <c r="J201" s="146">
        <f t="shared" si="56"/>
        <v>0</v>
      </c>
      <c r="K201" s="156"/>
      <c r="L201" s="146">
        <f t="shared" si="56"/>
        <v>0</v>
      </c>
      <c r="M201" s="146">
        <f t="shared" si="56"/>
        <v>0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s="8" customFormat="1" ht="41.4" x14ac:dyDescent="0.4">
      <c r="A202" s="16">
        <v>635004</v>
      </c>
      <c r="B202" s="17" t="s">
        <v>214</v>
      </c>
      <c r="C202" s="17">
        <v>0</v>
      </c>
      <c r="D202" s="18">
        <v>0</v>
      </c>
      <c r="E202" s="99">
        <v>0</v>
      </c>
      <c r="F202" s="18">
        <v>0</v>
      </c>
      <c r="G202" s="18"/>
      <c r="H202" s="18"/>
      <c r="I202" s="99">
        <v>0</v>
      </c>
      <c r="J202" s="99">
        <v>0</v>
      </c>
      <c r="K202" s="25"/>
      <c r="L202" s="99">
        <v>0</v>
      </c>
      <c r="M202" s="99">
        <v>0</v>
      </c>
      <c r="N202" s="123"/>
      <c r="O202" s="5"/>
      <c r="P202" s="5"/>
      <c r="Q202" s="5"/>
      <c r="R202" s="5"/>
      <c r="S202" s="5"/>
      <c r="T202" s="5"/>
      <c r="U202" s="5"/>
      <c r="V202" s="5"/>
      <c r="W202" s="5"/>
    </row>
    <row r="203" spans="1:23" s="8" customFormat="1" ht="63" x14ac:dyDescent="0.4">
      <c r="A203" s="161" t="s">
        <v>215</v>
      </c>
      <c r="B203" s="154" t="s">
        <v>216</v>
      </c>
      <c r="C203" s="154">
        <v>1941.96</v>
      </c>
      <c r="D203" s="155">
        <f t="shared" ref="D203:J203" si="57">SUM(D204:D208)</f>
        <v>1941.96</v>
      </c>
      <c r="E203" s="146">
        <f t="shared" ref="E203" si="58">SUM(E204:E208)</f>
        <v>1680</v>
      </c>
      <c r="F203" s="155">
        <f t="shared" si="57"/>
        <v>1680</v>
      </c>
      <c r="G203" s="155"/>
      <c r="H203" s="155"/>
      <c r="I203" s="146">
        <f t="shared" si="57"/>
        <v>1680</v>
      </c>
      <c r="J203" s="146">
        <f t="shared" si="57"/>
        <v>680</v>
      </c>
      <c r="K203" s="156"/>
      <c r="L203" s="146">
        <f t="shared" ref="L203:M203" si="59">SUM(L204:L208)</f>
        <v>680</v>
      </c>
      <c r="M203" s="146">
        <f t="shared" si="59"/>
        <v>680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s="8" customFormat="1" ht="20.399999999999999" x14ac:dyDescent="0.35">
      <c r="A204" s="39" t="s">
        <v>217</v>
      </c>
      <c r="B204" s="17" t="s">
        <v>184</v>
      </c>
      <c r="C204" s="17">
        <v>594.59</v>
      </c>
      <c r="D204" s="18">
        <v>594.59</v>
      </c>
      <c r="E204" s="99">
        <v>500</v>
      </c>
      <c r="F204" s="18">
        <v>500</v>
      </c>
      <c r="G204" s="18"/>
      <c r="H204" s="18"/>
      <c r="I204" s="99">
        <v>500</v>
      </c>
      <c r="J204" s="99">
        <v>500</v>
      </c>
      <c r="K204" s="24"/>
      <c r="L204" s="99">
        <v>500</v>
      </c>
      <c r="M204" s="99">
        <v>500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s="8" customFormat="1" ht="20.399999999999999" x14ac:dyDescent="0.35">
      <c r="A205" s="16">
        <v>632002</v>
      </c>
      <c r="B205" s="17" t="s">
        <v>218</v>
      </c>
      <c r="C205" s="17">
        <v>106.81</v>
      </c>
      <c r="D205" s="18">
        <v>106.81</v>
      </c>
      <c r="E205" s="99">
        <v>180</v>
      </c>
      <c r="F205" s="18">
        <v>180</v>
      </c>
      <c r="G205" s="18"/>
      <c r="H205" s="18"/>
      <c r="I205" s="99">
        <v>180</v>
      </c>
      <c r="J205" s="99">
        <v>180</v>
      </c>
      <c r="K205" s="24"/>
      <c r="L205" s="99">
        <v>180</v>
      </c>
      <c r="M205" s="99">
        <v>180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s="8" customFormat="1" ht="20.399999999999999" x14ac:dyDescent="0.35">
      <c r="A206" s="16">
        <v>633006</v>
      </c>
      <c r="B206" s="17" t="s">
        <v>219</v>
      </c>
      <c r="C206" s="17">
        <v>550.55999999999995</v>
      </c>
      <c r="D206" s="18">
        <v>550.55999999999995</v>
      </c>
      <c r="E206" s="99">
        <v>500</v>
      </c>
      <c r="F206" s="18">
        <v>500</v>
      </c>
      <c r="G206" s="18"/>
      <c r="H206" s="18"/>
      <c r="I206" s="99">
        <v>500</v>
      </c>
      <c r="J206" s="99">
        <v>0</v>
      </c>
      <c r="K206" s="24"/>
      <c r="L206" s="99">
        <v>0</v>
      </c>
      <c r="M206" s="99">
        <v>0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s="8" customFormat="1" ht="20.399999999999999" x14ac:dyDescent="0.35">
      <c r="A207" s="16">
        <v>635006</v>
      </c>
      <c r="B207" s="17" t="s">
        <v>220</v>
      </c>
      <c r="C207" s="17">
        <v>70</v>
      </c>
      <c r="D207" s="18">
        <v>70</v>
      </c>
      <c r="E207" s="99">
        <v>500</v>
      </c>
      <c r="F207" s="18">
        <v>500</v>
      </c>
      <c r="G207" s="18"/>
      <c r="H207" s="18"/>
      <c r="I207" s="99">
        <v>500</v>
      </c>
      <c r="J207" s="99">
        <v>0</v>
      </c>
      <c r="K207" s="24"/>
      <c r="L207" s="99">
        <v>0</v>
      </c>
      <c r="M207" s="99">
        <v>0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s="8" customFormat="1" ht="20.399999999999999" x14ac:dyDescent="0.35">
      <c r="A208" s="16">
        <v>637004</v>
      </c>
      <c r="B208" s="17" t="s">
        <v>221</v>
      </c>
      <c r="C208" s="17">
        <v>620</v>
      </c>
      <c r="D208" s="18">
        <v>620</v>
      </c>
      <c r="E208" s="99">
        <v>0</v>
      </c>
      <c r="F208" s="18">
        <v>0</v>
      </c>
      <c r="G208" s="18"/>
      <c r="H208" s="18"/>
      <c r="I208" s="99">
        <v>0</v>
      </c>
      <c r="J208" s="99">
        <v>0</v>
      </c>
      <c r="K208" s="24"/>
      <c r="L208" s="99">
        <v>0</v>
      </c>
      <c r="M208" s="99">
        <v>0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s="8" customFormat="1" ht="21" x14ac:dyDescent="0.4">
      <c r="A209" s="162" t="s">
        <v>222</v>
      </c>
      <c r="B209" s="154" t="s">
        <v>223</v>
      </c>
      <c r="C209" s="154">
        <v>1809.63</v>
      </c>
      <c r="D209" s="155">
        <f t="shared" ref="D209:J209" si="60">SUM(D210:D215)</f>
        <v>1809.6299999999999</v>
      </c>
      <c r="E209" s="146">
        <f t="shared" ref="E209" si="61">SUM(E210:E215)</f>
        <v>0</v>
      </c>
      <c r="F209" s="155">
        <f t="shared" si="60"/>
        <v>0</v>
      </c>
      <c r="G209" s="155"/>
      <c r="H209" s="155"/>
      <c r="I209" s="146">
        <f t="shared" si="60"/>
        <v>0</v>
      </c>
      <c r="J209" s="146">
        <f t="shared" si="60"/>
        <v>0</v>
      </c>
      <c r="K209" s="156"/>
      <c r="L209" s="146">
        <f t="shared" ref="L209:M209" si="62">SUM(L210:L215)</f>
        <v>0</v>
      </c>
      <c r="M209" s="146">
        <f t="shared" si="62"/>
        <v>0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s="8" customFormat="1" ht="20.399999999999999" x14ac:dyDescent="0.35">
      <c r="A210" s="39" t="s">
        <v>224</v>
      </c>
      <c r="B210" s="17" t="s">
        <v>225</v>
      </c>
      <c r="C210" s="17">
        <v>1348.6</v>
      </c>
      <c r="D210" s="18">
        <v>1348.6</v>
      </c>
      <c r="E210" s="99">
        <v>0</v>
      </c>
      <c r="F210" s="18">
        <v>0</v>
      </c>
      <c r="G210" s="18"/>
      <c r="H210" s="18"/>
      <c r="I210" s="99">
        <v>0</v>
      </c>
      <c r="J210" s="99">
        <v>0</v>
      </c>
      <c r="K210" s="24"/>
      <c r="L210" s="99">
        <v>0</v>
      </c>
      <c r="M210" s="99">
        <v>0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s="8" customFormat="1" ht="20.399999999999999" x14ac:dyDescent="0.35">
      <c r="A211" s="39" t="s">
        <v>226</v>
      </c>
      <c r="B211" s="17" t="s">
        <v>227</v>
      </c>
      <c r="C211" s="17">
        <v>0</v>
      </c>
      <c r="D211" s="18">
        <v>0</v>
      </c>
      <c r="E211" s="99">
        <v>0</v>
      </c>
      <c r="F211" s="18">
        <v>0</v>
      </c>
      <c r="G211" s="18"/>
      <c r="H211" s="18"/>
      <c r="I211" s="99">
        <v>0</v>
      </c>
      <c r="J211" s="99">
        <v>0</v>
      </c>
      <c r="K211" s="24"/>
      <c r="L211" s="99">
        <v>0</v>
      </c>
      <c r="M211" s="99">
        <v>0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s="8" customFormat="1" ht="20.399999999999999" x14ac:dyDescent="0.35">
      <c r="A212" s="16">
        <v>621000</v>
      </c>
      <c r="B212" s="17" t="s">
        <v>228</v>
      </c>
      <c r="C212" s="17">
        <v>0</v>
      </c>
      <c r="D212" s="18">
        <v>0</v>
      </c>
      <c r="E212" s="99">
        <v>0</v>
      </c>
      <c r="F212" s="18">
        <v>0</v>
      </c>
      <c r="G212" s="18"/>
      <c r="H212" s="18"/>
      <c r="I212" s="99">
        <v>0</v>
      </c>
      <c r="J212" s="99">
        <v>0</v>
      </c>
      <c r="K212" s="24"/>
      <c r="L212" s="99">
        <v>0</v>
      </c>
      <c r="M212" s="99">
        <v>0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s="8" customFormat="1" ht="40.799999999999997" x14ac:dyDescent="0.35">
      <c r="A213" s="16">
        <v>623000</v>
      </c>
      <c r="B213" s="17" t="s">
        <v>229</v>
      </c>
      <c r="C213" s="17">
        <v>0</v>
      </c>
      <c r="D213" s="18">
        <v>0</v>
      </c>
      <c r="E213" s="99">
        <v>0</v>
      </c>
      <c r="F213" s="18">
        <v>0</v>
      </c>
      <c r="G213" s="18"/>
      <c r="H213" s="18"/>
      <c r="I213" s="99">
        <v>0</v>
      </c>
      <c r="J213" s="99">
        <v>0</v>
      </c>
      <c r="K213" s="24"/>
      <c r="L213" s="99">
        <v>0</v>
      </c>
      <c r="M213" s="99">
        <v>0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s="8" customFormat="1" ht="40.799999999999997" x14ac:dyDescent="0.35">
      <c r="A214" s="16">
        <v>625001</v>
      </c>
      <c r="B214" s="17" t="s">
        <v>230</v>
      </c>
      <c r="C214" s="17">
        <v>0</v>
      </c>
      <c r="D214" s="18">
        <v>0</v>
      </c>
      <c r="E214" s="99">
        <v>0</v>
      </c>
      <c r="F214" s="18">
        <v>0</v>
      </c>
      <c r="G214" s="18"/>
      <c r="H214" s="18"/>
      <c r="I214" s="99">
        <v>0</v>
      </c>
      <c r="J214" s="99">
        <v>0</v>
      </c>
      <c r="K214" s="24"/>
      <c r="L214" s="99">
        <v>0</v>
      </c>
      <c r="M214" s="99">
        <v>0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s="8" customFormat="1" ht="40.799999999999997" x14ac:dyDescent="0.35">
      <c r="A215" s="16">
        <v>637014</v>
      </c>
      <c r="B215" s="17" t="s">
        <v>231</v>
      </c>
      <c r="C215" s="17">
        <v>461.03</v>
      </c>
      <c r="D215" s="18">
        <v>461.03</v>
      </c>
      <c r="E215" s="99">
        <v>0</v>
      </c>
      <c r="F215" s="18">
        <v>0</v>
      </c>
      <c r="G215" s="18"/>
      <c r="H215" s="18"/>
      <c r="I215" s="99">
        <v>0</v>
      </c>
      <c r="J215" s="99">
        <v>0</v>
      </c>
      <c r="K215" s="24"/>
      <c r="L215" s="99">
        <v>0</v>
      </c>
      <c r="M215" s="99">
        <v>0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s="8" customFormat="1" ht="21" x14ac:dyDescent="0.4">
      <c r="A216" s="161" t="s">
        <v>222</v>
      </c>
      <c r="B216" s="154" t="s">
        <v>232</v>
      </c>
      <c r="C216" s="154">
        <v>128</v>
      </c>
      <c r="D216" s="155">
        <f t="shared" ref="D216:J216" si="63">SUM(D217:D223)</f>
        <v>3753.41</v>
      </c>
      <c r="E216" s="146">
        <f t="shared" ref="E216" si="64">SUM(E217:E223)</f>
        <v>3100</v>
      </c>
      <c r="F216" s="155">
        <f t="shared" si="63"/>
        <v>3100</v>
      </c>
      <c r="G216" s="155"/>
      <c r="H216" s="155"/>
      <c r="I216" s="146">
        <f t="shared" si="63"/>
        <v>3100</v>
      </c>
      <c r="J216" s="146">
        <f t="shared" si="63"/>
        <v>3100</v>
      </c>
      <c r="K216" s="156"/>
      <c r="L216" s="146">
        <f t="shared" ref="L216:M216" si="65">SUM(L217:L223)</f>
        <v>3100</v>
      </c>
      <c r="M216" s="146">
        <f t="shared" si="65"/>
        <v>3100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s="8" customFormat="1" ht="45.75" customHeight="1" x14ac:dyDescent="0.35">
      <c r="A217" s="40">
        <v>633006</v>
      </c>
      <c r="B217" s="41" t="s">
        <v>233</v>
      </c>
      <c r="C217" s="41">
        <v>128</v>
      </c>
      <c r="D217" s="18">
        <v>128</v>
      </c>
      <c r="E217" s="99">
        <v>300</v>
      </c>
      <c r="F217" s="18">
        <v>300</v>
      </c>
      <c r="G217" s="18"/>
      <c r="H217" s="18"/>
      <c r="I217" s="99">
        <v>300</v>
      </c>
      <c r="J217" s="99">
        <v>300</v>
      </c>
      <c r="K217" s="24"/>
      <c r="L217" s="99">
        <v>300</v>
      </c>
      <c r="M217" s="99">
        <v>300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s="8" customFormat="1" ht="20.399999999999999" x14ac:dyDescent="0.35">
      <c r="A218" s="16">
        <v>637014</v>
      </c>
      <c r="B218" s="17" t="s">
        <v>234</v>
      </c>
      <c r="C218" s="17">
        <v>0</v>
      </c>
      <c r="D218" s="18">
        <v>0</v>
      </c>
      <c r="E218" s="99">
        <v>1000</v>
      </c>
      <c r="F218" s="18">
        <v>1000</v>
      </c>
      <c r="G218" s="18"/>
      <c r="H218" s="18"/>
      <c r="I218" s="99">
        <v>1000</v>
      </c>
      <c r="J218" s="99">
        <v>1000</v>
      </c>
      <c r="K218" s="24"/>
      <c r="L218" s="99">
        <v>1000</v>
      </c>
      <c r="M218" s="99">
        <v>1000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s="8" customFormat="1" ht="40.799999999999997" x14ac:dyDescent="0.35">
      <c r="A219" s="16">
        <v>642001</v>
      </c>
      <c r="B219" s="17" t="s">
        <v>235</v>
      </c>
      <c r="C219" s="17">
        <v>0</v>
      </c>
      <c r="D219" s="18">
        <v>0</v>
      </c>
      <c r="E219" s="99">
        <v>500</v>
      </c>
      <c r="F219" s="18">
        <v>500</v>
      </c>
      <c r="G219" s="18"/>
      <c r="H219" s="18"/>
      <c r="I219" s="99">
        <v>500</v>
      </c>
      <c r="J219" s="99">
        <v>500</v>
      </c>
      <c r="K219" s="24"/>
      <c r="L219" s="99">
        <v>500</v>
      </c>
      <c r="M219" s="99">
        <v>500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s="8" customFormat="1" ht="20.399999999999999" x14ac:dyDescent="0.35">
      <c r="A220" s="16">
        <v>634004</v>
      </c>
      <c r="B220" s="17" t="s">
        <v>236</v>
      </c>
      <c r="C220" s="17">
        <v>0</v>
      </c>
      <c r="D220" s="18">
        <v>0</v>
      </c>
      <c r="E220" s="99">
        <v>0</v>
      </c>
      <c r="F220" s="18">
        <v>0</v>
      </c>
      <c r="G220" s="18"/>
      <c r="H220" s="18"/>
      <c r="I220" s="99">
        <v>0</v>
      </c>
      <c r="J220" s="99">
        <v>0</v>
      </c>
      <c r="K220" s="24"/>
      <c r="L220" s="99">
        <v>0</v>
      </c>
      <c r="M220" s="99">
        <v>0</v>
      </c>
      <c r="N220" s="123"/>
      <c r="O220" s="5"/>
      <c r="P220" s="5"/>
      <c r="Q220" s="5"/>
      <c r="R220" s="5"/>
      <c r="S220" s="5"/>
      <c r="T220" s="5"/>
      <c r="U220" s="5"/>
      <c r="V220" s="5"/>
      <c r="W220" s="5"/>
    </row>
    <row r="221" spans="1:23" s="8" customFormat="1" ht="40.799999999999997" x14ac:dyDescent="0.35">
      <c r="A221" s="16">
        <v>633006</v>
      </c>
      <c r="B221" s="17" t="s">
        <v>237</v>
      </c>
      <c r="C221" s="17">
        <v>0</v>
      </c>
      <c r="D221" s="18">
        <v>0</v>
      </c>
      <c r="E221" s="99">
        <v>0</v>
      </c>
      <c r="F221" s="18">
        <v>0</v>
      </c>
      <c r="G221" s="18"/>
      <c r="H221" s="18"/>
      <c r="I221" s="99">
        <v>0</v>
      </c>
      <c r="J221" s="99">
        <v>0</v>
      </c>
      <c r="K221" s="24"/>
      <c r="L221" s="99">
        <v>0</v>
      </c>
      <c r="M221" s="99">
        <v>0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s="8" customFormat="1" ht="20.399999999999999" x14ac:dyDescent="0.35">
      <c r="A222" s="16">
        <v>633006</v>
      </c>
      <c r="B222" s="17" t="s">
        <v>238</v>
      </c>
      <c r="C222" s="17">
        <v>0</v>
      </c>
      <c r="D222" s="18">
        <v>1325.41</v>
      </c>
      <c r="E222" s="99">
        <v>0</v>
      </c>
      <c r="F222" s="18">
        <v>0</v>
      </c>
      <c r="G222" s="18"/>
      <c r="H222" s="18"/>
      <c r="I222" s="99">
        <v>0</v>
      </c>
      <c r="J222" s="99">
        <v>0</v>
      </c>
      <c r="K222" s="24"/>
      <c r="L222" s="99">
        <v>0</v>
      </c>
      <c r="M222" s="99">
        <v>0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s="8" customFormat="1" ht="41.4" x14ac:dyDescent="0.4">
      <c r="A223" s="16">
        <v>642014</v>
      </c>
      <c r="B223" s="17" t="s">
        <v>239</v>
      </c>
      <c r="C223" s="17">
        <v>0</v>
      </c>
      <c r="D223" s="18">
        <v>2300</v>
      </c>
      <c r="E223" s="99">
        <v>1300</v>
      </c>
      <c r="F223" s="18">
        <v>1300</v>
      </c>
      <c r="G223" s="18"/>
      <c r="H223" s="18"/>
      <c r="I223" s="99">
        <v>1300</v>
      </c>
      <c r="J223" s="99">
        <v>1300</v>
      </c>
      <c r="K223" s="25"/>
      <c r="L223" s="99">
        <v>1300</v>
      </c>
      <c r="M223" s="99">
        <v>1300</v>
      </c>
      <c r="N223" s="123"/>
      <c r="O223" s="5"/>
      <c r="P223" s="5"/>
      <c r="Q223" s="5"/>
      <c r="R223" s="5"/>
      <c r="S223" s="5"/>
      <c r="T223" s="5"/>
      <c r="U223" s="5"/>
      <c r="V223" s="5"/>
      <c r="W223" s="5"/>
    </row>
    <row r="224" spans="1:23" s="8" customFormat="1" ht="21" x14ac:dyDescent="0.4">
      <c r="A224" s="43" t="s">
        <v>240</v>
      </c>
      <c r="B224" s="152" t="s">
        <v>241</v>
      </c>
      <c r="C224" s="152">
        <v>54433.94</v>
      </c>
      <c r="D224" s="133">
        <f t="shared" ref="D224:J224" si="66">SUM(D225:D236)</f>
        <v>438.38</v>
      </c>
      <c r="E224" s="134">
        <f t="shared" ref="E224" si="67">SUM(E225:E236)</f>
        <v>740</v>
      </c>
      <c r="F224" s="133">
        <f t="shared" si="66"/>
        <v>740</v>
      </c>
      <c r="G224" s="133"/>
      <c r="H224" s="133"/>
      <c r="I224" s="134">
        <f t="shared" si="66"/>
        <v>740</v>
      </c>
      <c r="J224" s="134">
        <f t="shared" si="66"/>
        <v>740</v>
      </c>
      <c r="K224" s="153"/>
      <c r="L224" s="134">
        <f t="shared" ref="L224:M224" si="68">SUM(L225:L236)</f>
        <v>740</v>
      </c>
      <c r="M224" s="134">
        <f t="shared" si="68"/>
        <v>740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s="8" customFormat="1" ht="20.399999999999999" x14ac:dyDescent="0.35">
      <c r="A225" s="16">
        <v>1070061100</v>
      </c>
      <c r="B225" s="17" t="s">
        <v>242</v>
      </c>
      <c r="C225" s="17">
        <v>38473.69</v>
      </c>
      <c r="D225" s="18">
        <v>0</v>
      </c>
      <c r="E225" s="99">
        <v>0</v>
      </c>
      <c r="F225" s="18">
        <v>0</v>
      </c>
      <c r="G225" s="18"/>
      <c r="H225" s="18"/>
      <c r="I225" s="99">
        <v>0</v>
      </c>
      <c r="J225" s="99">
        <v>0</v>
      </c>
      <c r="K225" s="24"/>
      <c r="L225" s="99">
        <v>0</v>
      </c>
      <c r="M225" s="99">
        <v>0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s="8" customFormat="1" ht="40.799999999999997" x14ac:dyDescent="0.35">
      <c r="A226" s="47" t="s">
        <v>243</v>
      </c>
      <c r="B226" s="17" t="s">
        <v>244</v>
      </c>
      <c r="C226" s="17">
        <v>13638.7</v>
      </c>
      <c r="D226" s="18">
        <v>0</v>
      </c>
      <c r="E226" s="99">
        <v>0</v>
      </c>
      <c r="F226" s="18">
        <v>0</v>
      </c>
      <c r="G226" s="18"/>
      <c r="H226" s="18"/>
      <c r="I226" s="99">
        <v>0</v>
      </c>
      <c r="J226" s="99">
        <v>0</v>
      </c>
      <c r="K226" s="24"/>
      <c r="L226" s="99">
        <v>0</v>
      </c>
      <c r="M226" s="99">
        <v>0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s="8" customFormat="1" ht="20.399999999999999" x14ac:dyDescent="0.35">
      <c r="A227" s="23">
        <v>612000</v>
      </c>
      <c r="B227" s="17" t="s">
        <v>245</v>
      </c>
      <c r="C227" s="17"/>
      <c r="D227" s="18">
        <v>0</v>
      </c>
      <c r="E227" s="99">
        <v>0</v>
      </c>
      <c r="F227" s="18">
        <v>0</v>
      </c>
      <c r="G227" s="18"/>
      <c r="H227" s="18"/>
      <c r="I227" s="99">
        <v>0</v>
      </c>
      <c r="J227" s="99">
        <v>0</v>
      </c>
      <c r="K227" s="24"/>
      <c r="L227" s="99">
        <v>0</v>
      </c>
      <c r="M227" s="99">
        <v>0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s="8" customFormat="1" ht="20.399999999999999" x14ac:dyDescent="0.35">
      <c r="A228" s="23">
        <v>614000</v>
      </c>
      <c r="B228" s="17" t="s">
        <v>246</v>
      </c>
      <c r="C228" s="17"/>
      <c r="D228" s="18">
        <v>0</v>
      </c>
      <c r="E228" s="99">
        <v>0</v>
      </c>
      <c r="F228" s="18">
        <v>0</v>
      </c>
      <c r="G228" s="18"/>
      <c r="H228" s="18"/>
      <c r="I228" s="99">
        <v>0</v>
      </c>
      <c r="J228" s="99">
        <v>0</v>
      </c>
      <c r="K228" s="24"/>
      <c r="L228" s="99">
        <v>0</v>
      </c>
      <c r="M228" s="99">
        <v>0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s="8" customFormat="1" ht="38.25" customHeight="1" x14ac:dyDescent="0.35">
      <c r="A229" s="40">
        <v>634003</v>
      </c>
      <c r="B229" s="41" t="s">
        <v>247</v>
      </c>
      <c r="C229" s="41">
        <v>89.32</v>
      </c>
      <c r="D229" s="18">
        <v>89.32</v>
      </c>
      <c r="E229" s="99">
        <v>0</v>
      </c>
      <c r="F229" s="18">
        <v>0</v>
      </c>
      <c r="G229" s="18"/>
      <c r="H229" s="18"/>
      <c r="I229" s="99">
        <v>0</v>
      </c>
      <c r="J229" s="99">
        <v>0</v>
      </c>
      <c r="K229" s="24"/>
      <c r="L229" s="99">
        <v>0</v>
      </c>
      <c r="M229" s="99">
        <v>0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s="8" customFormat="1" ht="39" customHeight="1" x14ac:dyDescent="0.35">
      <c r="A230" s="47">
        <v>635015</v>
      </c>
      <c r="B230" s="41" t="s">
        <v>248</v>
      </c>
      <c r="C230" s="41">
        <v>83.75</v>
      </c>
      <c r="D230" s="18">
        <v>83.75</v>
      </c>
      <c r="E230" s="99">
        <v>90</v>
      </c>
      <c r="F230" s="18">
        <v>90</v>
      </c>
      <c r="G230" s="18"/>
      <c r="H230" s="18"/>
      <c r="I230" s="99">
        <v>90</v>
      </c>
      <c r="J230" s="99">
        <v>90</v>
      </c>
      <c r="K230" s="24"/>
      <c r="L230" s="99">
        <v>90</v>
      </c>
      <c r="M230" s="99">
        <v>90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s="8" customFormat="1" ht="40.799999999999997" x14ac:dyDescent="0.35">
      <c r="A231" s="16">
        <v>633016</v>
      </c>
      <c r="B231" s="17" t="s">
        <v>249</v>
      </c>
      <c r="C231" s="17"/>
      <c r="D231" s="18">
        <v>0</v>
      </c>
      <c r="E231" s="99">
        <v>0</v>
      </c>
      <c r="F231" s="18">
        <v>0</v>
      </c>
      <c r="G231" s="18"/>
      <c r="H231" s="18"/>
      <c r="I231" s="99">
        <v>0</v>
      </c>
      <c r="J231" s="99">
        <v>0</v>
      </c>
      <c r="K231" s="24"/>
      <c r="L231" s="99">
        <v>0</v>
      </c>
      <c r="M231" s="99">
        <v>0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s="8" customFormat="1" ht="40.799999999999997" x14ac:dyDescent="0.35">
      <c r="A232" s="16">
        <v>637004</v>
      </c>
      <c r="B232" s="17" t="s">
        <v>250</v>
      </c>
      <c r="C232" s="17"/>
      <c r="D232" s="18">
        <v>0</v>
      </c>
      <c r="E232" s="99">
        <v>0</v>
      </c>
      <c r="F232" s="18">
        <v>0</v>
      </c>
      <c r="G232" s="18"/>
      <c r="H232" s="18"/>
      <c r="I232" s="99">
        <v>0</v>
      </c>
      <c r="J232" s="99">
        <v>0</v>
      </c>
      <c r="K232" s="24"/>
      <c r="L232" s="99">
        <v>0</v>
      </c>
      <c r="M232" s="99">
        <v>0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s="8" customFormat="1" ht="20.399999999999999" x14ac:dyDescent="0.35">
      <c r="A233" s="16">
        <v>636001</v>
      </c>
      <c r="B233" s="17" t="s">
        <v>251</v>
      </c>
      <c r="C233" s="17"/>
      <c r="D233" s="18">
        <v>0</v>
      </c>
      <c r="E233" s="99">
        <v>0</v>
      </c>
      <c r="F233" s="18">
        <v>0</v>
      </c>
      <c r="G233" s="18"/>
      <c r="H233" s="18"/>
      <c r="I233" s="99">
        <v>0</v>
      </c>
      <c r="J233" s="99">
        <v>0</v>
      </c>
      <c r="K233" s="24"/>
      <c r="L233" s="99">
        <v>0</v>
      </c>
      <c r="M233" s="99">
        <v>0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s="8" customFormat="1" ht="20.399999999999999" x14ac:dyDescent="0.35">
      <c r="A234" s="16">
        <v>637027</v>
      </c>
      <c r="B234" s="17" t="s">
        <v>252</v>
      </c>
      <c r="C234" s="17"/>
      <c r="D234" s="18">
        <v>0</v>
      </c>
      <c r="E234" s="99">
        <v>0</v>
      </c>
      <c r="F234" s="18">
        <v>0</v>
      </c>
      <c r="G234" s="18"/>
      <c r="H234" s="18"/>
      <c r="I234" s="99">
        <v>0</v>
      </c>
      <c r="J234" s="99">
        <v>0</v>
      </c>
      <c r="K234" s="24"/>
      <c r="L234" s="99">
        <v>0</v>
      </c>
      <c r="M234" s="99">
        <v>0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s="8" customFormat="1" ht="40.799999999999997" x14ac:dyDescent="0.35">
      <c r="A235" s="16">
        <v>633006</v>
      </c>
      <c r="B235" s="17" t="s">
        <v>253</v>
      </c>
      <c r="C235" s="17">
        <v>265.31</v>
      </c>
      <c r="D235" s="18">
        <v>265.31</v>
      </c>
      <c r="E235" s="99">
        <v>0</v>
      </c>
      <c r="F235" s="18">
        <v>0</v>
      </c>
      <c r="G235" s="18"/>
      <c r="H235" s="18"/>
      <c r="I235" s="99">
        <v>0</v>
      </c>
      <c r="J235" s="99">
        <v>0</v>
      </c>
      <c r="K235" s="24"/>
      <c r="L235" s="99">
        <v>0</v>
      </c>
      <c r="M235" s="99">
        <v>0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s="8" customFormat="1" ht="50.25" customHeight="1" x14ac:dyDescent="0.4">
      <c r="A236" s="40">
        <v>632001</v>
      </c>
      <c r="B236" s="41" t="s">
        <v>254</v>
      </c>
      <c r="C236" s="41">
        <v>1883.17</v>
      </c>
      <c r="D236" s="18">
        <v>0</v>
      </c>
      <c r="E236" s="99">
        <v>650</v>
      </c>
      <c r="F236" s="18">
        <v>650</v>
      </c>
      <c r="G236" s="18"/>
      <c r="H236" s="18"/>
      <c r="I236" s="99">
        <v>650</v>
      </c>
      <c r="J236" s="99">
        <v>650</v>
      </c>
      <c r="K236" s="25"/>
      <c r="L236" s="99">
        <v>650</v>
      </c>
      <c r="M236" s="99">
        <v>650</v>
      </c>
      <c r="N236" s="123"/>
      <c r="O236" s="5"/>
      <c r="P236" s="5"/>
      <c r="Q236" s="5"/>
      <c r="R236" s="5"/>
      <c r="S236" s="5"/>
      <c r="T236" s="5"/>
      <c r="U236" s="5"/>
      <c r="V236" s="5"/>
      <c r="W236" s="5"/>
    </row>
    <row r="237" spans="1:23" s="8" customFormat="1" ht="21" x14ac:dyDescent="0.4">
      <c r="A237" s="33"/>
      <c r="B237" s="34" t="s">
        <v>255</v>
      </c>
      <c r="C237" s="34">
        <v>255826.11</v>
      </c>
      <c r="D237" s="27">
        <f t="shared" ref="D237:J237" si="69">D63+D96+D101+D107+D110+D112+D117+D127+D142+D146+D152+D154+D156+D163+D166+D169+D182+D194+D201+D203+D209+D216+D224</f>
        <v>225472.26000000004</v>
      </c>
      <c r="E237" s="135">
        <f t="shared" si="69"/>
        <v>176932</v>
      </c>
      <c r="F237" s="27">
        <f t="shared" si="69"/>
        <v>167884</v>
      </c>
      <c r="G237" s="27"/>
      <c r="H237" s="27">
        <f t="shared" si="69"/>
        <v>-1950</v>
      </c>
      <c r="I237" s="135">
        <f t="shared" si="69"/>
        <v>174982</v>
      </c>
      <c r="J237" s="135">
        <f t="shared" si="69"/>
        <v>191272</v>
      </c>
      <c r="K237" s="137"/>
      <c r="L237" s="135">
        <f>L63+L96+L101+L107+L110+L112+L117+L127+L142+L146+L152+L154+L156+L163+L166+L169+L182+L194+L201+L203+L209+L216+L224</f>
        <v>190072</v>
      </c>
      <c r="M237" s="135">
        <f>M63+M96+M101+M107+M110+M112+M117+M127+M142+M146+M152+M154+M156+M163+M166+M169+M182+M194+M201+M203+M209+M216+M224</f>
        <v>190072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s="8" customFormat="1" ht="20.399999999999999" x14ac:dyDescent="0.35">
      <c r="A238" s="48"/>
      <c r="B238" s="49"/>
      <c r="C238" s="49"/>
      <c r="D238" s="48"/>
      <c r="E238" s="106"/>
      <c r="F238" s="48"/>
      <c r="G238" s="48"/>
      <c r="H238" s="48"/>
      <c r="I238" s="106"/>
      <c r="J238" s="106"/>
      <c r="K238" s="5"/>
      <c r="L238" s="106"/>
      <c r="M238" s="106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s="8" customFormat="1" ht="20.399999999999999" x14ac:dyDescent="0.35">
      <c r="A239" s="48"/>
      <c r="B239" s="49"/>
      <c r="C239" s="49"/>
      <c r="D239" s="48"/>
      <c r="E239" s="106"/>
      <c r="F239" s="48"/>
      <c r="G239" s="48"/>
      <c r="H239" s="48"/>
      <c r="I239" s="106"/>
      <c r="J239" s="106"/>
      <c r="K239" s="5"/>
      <c r="L239" s="106"/>
      <c r="M239" s="106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s="8" customFormat="1" ht="20.399999999999999" x14ac:dyDescent="0.35">
      <c r="A240" s="5"/>
      <c r="B240" s="49"/>
      <c r="C240" s="49"/>
      <c r="D240" s="48"/>
      <c r="E240" s="106"/>
      <c r="F240" s="48"/>
      <c r="G240" s="48"/>
      <c r="H240" s="48"/>
      <c r="I240" s="106"/>
      <c r="J240" s="106"/>
      <c r="K240" s="5"/>
      <c r="L240" s="106"/>
      <c r="M240" s="106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s="8" customFormat="1" ht="21" x14ac:dyDescent="0.4">
      <c r="A241" s="35" t="s">
        <v>256</v>
      </c>
      <c r="B241" s="7"/>
      <c r="C241" s="7"/>
      <c r="D241" s="50"/>
      <c r="E241" s="107"/>
      <c r="F241" s="50"/>
      <c r="G241" s="50"/>
      <c r="H241" s="50"/>
      <c r="I241" s="107"/>
      <c r="J241" s="107"/>
      <c r="K241" s="24"/>
      <c r="L241" s="107"/>
      <c r="M241" s="107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s="8" customFormat="1" ht="84" x14ac:dyDescent="0.4">
      <c r="A242" s="9" t="s">
        <v>1</v>
      </c>
      <c r="B242" s="10" t="s">
        <v>2</v>
      </c>
      <c r="C242" s="10" t="s">
        <v>306</v>
      </c>
      <c r="D242" s="38" t="str">
        <f>D4</f>
        <v>Skutočnosť k 31.12.2021</v>
      </c>
      <c r="E242" s="104" t="str">
        <f>E4</f>
        <v>Rozpočet  na rok 2022</v>
      </c>
      <c r="F242" s="38" t="s">
        <v>301</v>
      </c>
      <c r="G242" s="11" t="s">
        <v>303</v>
      </c>
      <c r="H242" s="11" t="s">
        <v>305</v>
      </c>
      <c r="I242" s="104" t="str">
        <f>I4</f>
        <v>Rozpočet  na rok 2022</v>
      </c>
      <c r="J242" s="104" t="str">
        <f>J4</f>
        <v>Rozpočet  na rok 2023</v>
      </c>
      <c r="K242" s="25"/>
      <c r="L242" s="104" t="str">
        <f>L4</f>
        <v>Rozpočet  na rok 2024</v>
      </c>
      <c r="M242" s="104" t="str">
        <f>M4</f>
        <v>Rozpočet  na rok 2025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s="8" customFormat="1" ht="29.25" customHeight="1" x14ac:dyDescent="0.35">
      <c r="A243" s="39" t="s">
        <v>257</v>
      </c>
      <c r="B243" s="17" t="s">
        <v>258</v>
      </c>
      <c r="C243" s="17"/>
      <c r="D243" s="18">
        <v>0</v>
      </c>
      <c r="E243" s="99">
        <v>14250</v>
      </c>
      <c r="F243" s="18">
        <v>0</v>
      </c>
      <c r="G243" s="18"/>
      <c r="H243" s="18"/>
      <c r="I243" s="99">
        <v>14250</v>
      </c>
      <c r="J243" s="99">
        <v>0</v>
      </c>
      <c r="K243" s="24"/>
      <c r="L243" s="99">
        <v>0</v>
      </c>
      <c r="M243" s="99">
        <v>0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s="8" customFormat="1" ht="21.75" customHeight="1" x14ac:dyDescent="0.35">
      <c r="A244" s="39" t="s">
        <v>259</v>
      </c>
      <c r="B244" s="17" t="s">
        <v>258</v>
      </c>
      <c r="C244" s="17"/>
      <c r="D244" s="18">
        <v>0</v>
      </c>
      <c r="E244" s="99">
        <v>738</v>
      </c>
      <c r="F244" s="18">
        <v>0</v>
      </c>
      <c r="G244" s="18"/>
      <c r="H244" s="18"/>
      <c r="I244" s="99">
        <v>738</v>
      </c>
      <c r="J244" s="99">
        <v>0</v>
      </c>
      <c r="K244" s="24"/>
      <c r="L244" s="99">
        <v>0</v>
      </c>
      <c r="M244" s="99">
        <v>0</v>
      </c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s="8" customFormat="1" ht="21" customHeight="1" x14ac:dyDescent="0.35">
      <c r="A245" s="39" t="s">
        <v>260</v>
      </c>
      <c r="B245" s="17" t="s">
        <v>261</v>
      </c>
      <c r="C245" s="17">
        <v>3573.5</v>
      </c>
      <c r="D245" s="18">
        <v>4681.8500000000004</v>
      </c>
      <c r="E245" s="99">
        <v>6080</v>
      </c>
      <c r="F245" s="18">
        <v>6080</v>
      </c>
      <c r="G245" s="18"/>
      <c r="H245" s="18"/>
      <c r="I245" s="99">
        <v>6080</v>
      </c>
      <c r="J245" s="183">
        <v>14650</v>
      </c>
      <c r="K245" s="183"/>
      <c r="L245" s="32">
        <v>0</v>
      </c>
      <c r="M245" s="128">
        <v>0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s="8" customFormat="1" ht="20.399999999999999" x14ac:dyDescent="0.35">
      <c r="A246" s="39" t="s">
        <v>259</v>
      </c>
      <c r="B246" s="17" t="s">
        <v>262</v>
      </c>
      <c r="C246" s="17"/>
      <c r="D246" s="18">
        <v>0</v>
      </c>
      <c r="E246" s="99">
        <v>0</v>
      </c>
      <c r="F246" s="18">
        <v>0</v>
      </c>
      <c r="G246" s="18"/>
      <c r="H246" s="18"/>
      <c r="I246" s="99">
        <v>0</v>
      </c>
      <c r="J246" s="99">
        <v>0</v>
      </c>
      <c r="K246" s="24"/>
      <c r="L246" s="99">
        <v>0</v>
      </c>
      <c r="M246" s="99">
        <v>0</v>
      </c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s="8" customFormat="1" ht="40.799999999999997" x14ac:dyDescent="0.35">
      <c r="A247" s="39" t="s">
        <v>263</v>
      </c>
      <c r="B247" s="17" t="s">
        <v>264</v>
      </c>
      <c r="C247" s="17">
        <v>18967.37</v>
      </c>
      <c r="D247" s="18">
        <v>0</v>
      </c>
      <c r="E247" s="99">
        <v>46000</v>
      </c>
      <c r="F247" s="18">
        <v>0</v>
      </c>
      <c r="G247" s="18"/>
      <c r="H247" s="159">
        <v>-46000</v>
      </c>
      <c r="I247" s="99">
        <v>0</v>
      </c>
      <c r="J247" s="99">
        <v>0</v>
      </c>
      <c r="K247" s="24"/>
      <c r="L247" s="99">
        <v>0</v>
      </c>
      <c r="M247" s="99">
        <v>0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s="8" customFormat="1" ht="30" customHeight="1" x14ac:dyDescent="0.35">
      <c r="A248" s="51" t="s">
        <v>266</v>
      </c>
      <c r="B248" s="41" t="s">
        <v>267</v>
      </c>
      <c r="C248" s="41"/>
      <c r="D248" s="18">
        <v>14384.15</v>
      </c>
      <c r="E248" s="99">
        <v>0</v>
      </c>
      <c r="F248" s="18">
        <v>8400</v>
      </c>
      <c r="G248" s="159">
        <v>8512</v>
      </c>
      <c r="H248" s="159"/>
      <c r="I248" s="129">
        <v>8512</v>
      </c>
      <c r="J248" s="99"/>
      <c r="K248" s="52"/>
      <c r="L248" s="99"/>
      <c r="M248" s="99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s="8" customFormat="1" ht="40.799999999999997" x14ac:dyDescent="0.35">
      <c r="A249" s="39" t="s">
        <v>265</v>
      </c>
      <c r="B249" s="17" t="s">
        <v>268</v>
      </c>
      <c r="C249" s="17"/>
      <c r="D249" s="18">
        <v>0</v>
      </c>
      <c r="E249" s="99">
        <v>20000</v>
      </c>
      <c r="F249" s="18">
        <v>0</v>
      </c>
      <c r="G249" s="18"/>
      <c r="H249" s="159">
        <v>-20000</v>
      </c>
      <c r="I249" s="99">
        <v>0</v>
      </c>
      <c r="J249" s="99">
        <v>0</v>
      </c>
      <c r="K249" s="24"/>
      <c r="L249" s="99">
        <v>0</v>
      </c>
      <c r="M249" s="99">
        <v>0</v>
      </c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s="8" customFormat="1" ht="40.799999999999997" x14ac:dyDescent="0.35">
      <c r="A250" s="39" t="s">
        <v>265</v>
      </c>
      <c r="B250" s="17" t="s">
        <v>269</v>
      </c>
      <c r="C250" s="17">
        <v>15000</v>
      </c>
      <c r="D250" s="18"/>
      <c r="E250" s="99">
        <v>0</v>
      </c>
      <c r="F250" s="18">
        <v>0</v>
      </c>
      <c r="G250" s="18"/>
      <c r="H250" s="18"/>
      <c r="I250" s="99">
        <v>0</v>
      </c>
      <c r="J250" s="99">
        <v>0</v>
      </c>
      <c r="K250" s="24"/>
      <c r="L250" s="99">
        <v>0</v>
      </c>
      <c r="M250" s="99">
        <v>0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s="8" customFormat="1" ht="40.799999999999997" x14ac:dyDescent="0.35">
      <c r="A251" s="39" t="s">
        <v>270</v>
      </c>
      <c r="B251" s="17" t="s">
        <v>271</v>
      </c>
      <c r="C251" s="17"/>
      <c r="D251" s="18">
        <v>0</v>
      </c>
      <c r="E251" s="99">
        <v>56000</v>
      </c>
      <c r="F251" s="18">
        <v>0</v>
      </c>
      <c r="G251" s="18"/>
      <c r="H251" s="159">
        <v>-50000</v>
      </c>
      <c r="I251" s="99">
        <v>0</v>
      </c>
      <c r="J251" s="99">
        <v>50000</v>
      </c>
      <c r="K251" s="24"/>
      <c r="L251" s="99">
        <v>0</v>
      </c>
      <c r="M251" s="99">
        <v>0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s="8" customFormat="1" ht="20.399999999999999" x14ac:dyDescent="0.35">
      <c r="A252" s="39" t="s">
        <v>272</v>
      </c>
      <c r="B252" s="17" t="s">
        <v>307</v>
      </c>
      <c r="C252" s="17">
        <v>80152.800000000003</v>
      </c>
      <c r="D252" s="18"/>
      <c r="E252" s="99">
        <v>0</v>
      </c>
      <c r="F252" s="18">
        <v>0</v>
      </c>
      <c r="G252" s="18"/>
      <c r="H252" s="18"/>
      <c r="I252" s="99">
        <v>0</v>
      </c>
      <c r="J252" s="183">
        <v>0</v>
      </c>
      <c r="K252" s="183"/>
      <c r="L252" s="32">
        <v>0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s="8" customFormat="1" ht="21" x14ac:dyDescent="0.4">
      <c r="A253" s="53"/>
      <c r="B253" s="26" t="s">
        <v>54</v>
      </c>
      <c r="C253" s="26">
        <v>117693.67</v>
      </c>
      <c r="D253" s="54">
        <f>SUM(D243:D252)</f>
        <v>19066</v>
      </c>
      <c r="E253" s="136">
        <f>SUM(E243:E252)</f>
        <v>143068</v>
      </c>
      <c r="F253" s="54">
        <f>SUM(F243:F252)</f>
        <v>14480</v>
      </c>
      <c r="G253" s="54">
        <v>8512</v>
      </c>
      <c r="H253" s="54">
        <f>H243+H244+H245+H246+H247+H248+H249+H250+H251+H252</f>
        <v>-116000</v>
      </c>
      <c r="I253" s="136">
        <f>SUM(I243:I252)</f>
        <v>29580</v>
      </c>
      <c r="J253" s="136">
        <f>SUM(J243:J252)</f>
        <v>64650</v>
      </c>
      <c r="K253" s="136"/>
      <c r="L253" s="136">
        <f>SUM(L243:L252)</f>
        <v>0</v>
      </c>
      <c r="M253" s="136">
        <f>SUM(M243:M252)</f>
        <v>0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s="8" customFormat="1" ht="21" x14ac:dyDescent="0.4">
      <c r="A254" s="55"/>
      <c r="B254" s="56"/>
      <c r="C254" s="56"/>
      <c r="D254" s="25"/>
      <c r="E254" s="108"/>
      <c r="F254" s="25"/>
      <c r="G254" s="25"/>
      <c r="H254" s="25"/>
      <c r="I254" s="108"/>
      <c r="J254" s="108"/>
      <c r="K254" s="25"/>
      <c r="L254" s="108"/>
      <c r="M254" s="108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s="8" customFormat="1" ht="20.399999999999999" x14ac:dyDescent="0.35">
      <c r="A255" s="55"/>
      <c r="B255" s="7"/>
      <c r="C255" s="7"/>
      <c r="D255" s="5"/>
      <c r="E255" s="96"/>
      <c r="F255" s="5"/>
      <c r="G255" s="5"/>
      <c r="H255" s="5"/>
      <c r="I255" s="96"/>
      <c r="J255" s="96"/>
      <c r="K255" s="24"/>
      <c r="L255" s="96"/>
      <c r="M255" s="96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s="8" customFormat="1" ht="21" x14ac:dyDescent="0.4">
      <c r="A256" s="55"/>
      <c r="B256" s="56"/>
      <c r="C256" s="56"/>
      <c r="D256" s="25"/>
      <c r="E256" s="108"/>
      <c r="F256" s="25"/>
      <c r="G256" s="25"/>
      <c r="H256" s="25"/>
      <c r="I256" s="108"/>
      <c r="J256" s="108"/>
      <c r="K256" s="24"/>
      <c r="L256" s="108"/>
      <c r="M256" s="108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s="8" customFormat="1" ht="21" x14ac:dyDescent="0.4">
      <c r="A257" s="55"/>
      <c r="B257" s="56"/>
      <c r="C257" s="56"/>
      <c r="D257" s="57"/>
      <c r="E257" s="109"/>
      <c r="F257" s="57"/>
      <c r="G257" s="57"/>
      <c r="H257" s="57"/>
      <c r="I257" s="109"/>
      <c r="J257" s="109"/>
      <c r="K257" s="58"/>
      <c r="L257" s="109"/>
      <c r="M257" s="109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s="8" customFormat="1" ht="21" x14ac:dyDescent="0.4">
      <c r="A258" s="55"/>
      <c r="B258" s="56"/>
      <c r="C258" s="56"/>
      <c r="D258" s="57"/>
      <c r="E258" s="109"/>
      <c r="F258" s="57"/>
      <c r="G258" s="57"/>
      <c r="H258" s="57"/>
      <c r="I258" s="109"/>
      <c r="J258" s="109"/>
      <c r="K258" s="24"/>
      <c r="L258" s="109"/>
      <c r="M258" s="109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s="8" customFormat="1" ht="21" x14ac:dyDescent="0.4">
      <c r="A259" s="35" t="s">
        <v>273</v>
      </c>
      <c r="B259" s="7"/>
      <c r="C259" s="7"/>
      <c r="D259" s="59"/>
      <c r="E259" s="110"/>
      <c r="F259" s="59"/>
      <c r="G259" s="59"/>
      <c r="H259" s="59"/>
      <c r="I259" s="110"/>
      <c r="J259" s="110"/>
      <c r="K259" s="24"/>
      <c r="L259" s="110"/>
      <c r="M259" s="110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s="8" customFormat="1" ht="63" x14ac:dyDescent="0.4">
      <c r="A260" s="9" t="s">
        <v>1</v>
      </c>
      <c r="B260" s="10" t="s">
        <v>2</v>
      </c>
      <c r="C260" s="38" t="str">
        <f>C4</f>
        <v>Skutočnosť k 31.12.2020</v>
      </c>
      <c r="D260" s="38" t="str">
        <f>D4</f>
        <v>Skutočnosť k 31.12.2021</v>
      </c>
      <c r="E260" s="104" t="str">
        <f>E4</f>
        <v>Rozpočet  na rok 2022</v>
      </c>
      <c r="F260" s="38" t="s">
        <v>298</v>
      </c>
      <c r="G260" s="11" t="s">
        <v>303</v>
      </c>
      <c r="H260" s="11" t="s">
        <v>305</v>
      </c>
      <c r="I260" s="104" t="str">
        <f>I4</f>
        <v>Rozpočet  na rok 2022</v>
      </c>
      <c r="J260" s="104" t="str">
        <f>J4</f>
        <v>Rozpočet  na rok 2023</v>
      </c>
      <c r="K260" s="25"/>
      <c r="L260" s="104" t="str">
        <f>L4</f>
        <v>Rozpočet  na rok 2024</v>
      </c>
      <c r="M260" s="104" t="str">
        <f>M4</f>
        <v>Rozpočet  na rok 2025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s="8" customFormat="1" ht="20.399999999999999" x14ac:dyDescent="0.35">
      <c r="A261" s="16">
        <v>453</v>
      </c>
      <c r="B261" s="60" t="s">
        <v>274</v>
      </c>
      <c r="C261" s="60">
        <v>23000</v>
      </c>
      <c r="D261" s="61"/>
      <c r="E261" s="111">
        <v>6000</v>
      </c>
      <c r="F261" s="61">
        <v>6000</v>
      </c>
      <c r="G261" s="61">
        <v>10000</v>
      </c>
      <c r="H261" s="61"/>
      <c r="I261" s="111">
        <v>16000</v>
      </c>
      <c r="J261" s="131">
        <v>8000</v>
      </c>
      <c r="K261" s="24"/>
      <c r="L261" s="131">
        <v>0</v>
      </c>
      <c r="M261" s="131">
        <v>0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s="8" customFormat="1" ht="20.399999999999999" x14ac:dyDescent="0.35">
      <c r="A262" s="16">
        <v>453</v>
      </c>
      <c r="B262" s="60" t="s">
        <v>274</v>
      </c>
      <c r="C262" s="60"/>
      <c r="D262" s="61"/>
      <c r="E262" s="111"/>
      <c r="F262" s="61">
        <v>0</v>
      </c>
      <c r="G262" s="61"/>
      <c r="H262" s="61"/>
      <c r="I262" s="111"/>
      <c r="J262" s="131">
        <v>50000</v>
      </c>
      <c r="K262" s="24"/>
      <c r="L262" s="131">
        <v>0</v>
      </c>
      <c r="M262" s="131">
        <v>0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s="8" customFormat="1" ht="20.399999999999999" x14ac:dyDescent="0.35">
      <c r="A263" s="16">
        <v>513</v>
      </c>
      <c r="B263" s="60" t="s">
        <v>275</v>
      </c>
      <c r="C263" s="60">
        <v>20031.3</v>
      </c>
      <c r="D263" s="61"/>
      <c r="E263" s="111">
        <v>20000</v>
      </c>
      <c r="F263" s="61">
        <v>20000</v>
      </c>
      <c r="G263" s="61"/>
      <c r="H263" s="61"/>
      <c r="I263" s="111">
        <v>20000</v>
      </c>
      <c r="J263" s="111">
        <v>20000</v>
      </c>
      <c r="K263" s="24"/>
      <c r="L263" s="111">
        <v>20000</v>
      </c>
      <c r="M263" s="111">
        <v>20000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s="8" customFormat="1" ht="20.399999999999999" x14ac:dyDescent="0.35">
      <c r="A264" s="16">
        <v>513</v>
      </c>
      <c r="B264" s="60" t="s">
        <v>276</v>
      </c>
      <c r="C264" s="60"/>
      <c r="D264" s="61"/>
      <c r="E264" s="111">
        <v>0</v>
      </c>
      <c r="F264" s="61"/>
      <c r="G264" s="61"/>
      <c r="H264" s="61"/>
      <c r="I264" s="111">
        <v>0</v>
      </c>
      <c r="J264" s="111">
        <v>0</v>
      </c>
      <c r="K264" s="24"/>
      <c r="L264" s="111">
        <v>0</v>
      </c>
      <c r="M264" s="111">
        <v>0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s="8" customFormat="1" ht="21" x14ac:dyDescent="0.4">
      <c r="A265" s="16">
        <v>513</v>
      </c>
      <c r="B265" s="60" t="s">
        <v>277</v>
      </c>
      <c r="C265" s="60"/>
      <c r="D265" s="61">
        <v>56040.08</v>
      </c>
      <c r="E265" s="111">
        <v>0</v>
      </c>
      <c r="F265" s="61"/>
      <c r="G265" s="61"/>
      <c r="H265" s="61"/>
      <c r="I265" s="111">
        <v>0</v>
      </c>
      <c r="J265" s="111">
        <v>0</v>
      </c>
      <c r="K265" s="25"/>
      <c r="L265" s="111">
        <v>0</v>
      </c>
      <c r="M265" s="111">
        <v>0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s="8" customFormat="1" ht="21" x14ac:dyDescent="0.4">
      <c r="A266" s="62"/>
      <c r="B266" s="63" t="s">
        <v>278</v>
      </c>
      <c r="C266" s="63">
        <v>43031.3</v>
      </c>
      <c r="D266" s="64">
        <f>SUM(D261:D265)</f>
        <v>56040.08</v>
      </c>
      <c r="E266" s="157">
        <f>SUM(E261:E265)</f>
        <v>26000</v>
      </c>
      <c r="F266" s="64">
        <f>F261+F263</f>
        <v>26000</v>
      </c>
      <c r="G266" s="64">
        <v>10000</v>
      </c>
      <c r="H266" s="64"/>
      <c r="I266" s="157">
        <f>SUM(I261:I265)</f>
        <v>36000</v>
      </c>
      <c r="J266" s="157">
        <f>SUM(J261:J265)</f>
        <v>78000</v>
      </c>
      <c r="K266" s="158"/>
      <c r="L266" s="157">
        <f>SUM(L261:L265)</f>
        <v>20000</v>
      </c>
      <c r="M266" s="157">
        <f>SUM(M261:M265)</f>
        <v>20000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s="8" customFormat="1" ht="21" x14ac:dyDescent="0.4">
      <c r="A267" s="28"/>
      <c r="B267" s="65"/>
      <c r="C267" s="65"/>
      <c r="D267" s="25"/>
      <c r="E267" s="108"/>
      <c r="F267" s="25"/>
      <c r="G267" s="25"/>
      <c r="H267" s="25"/>
      <c r="I267" s="108"/>
      <c r="J267" s="108"/>
      <c r="K267" s="58"/>
      <c r="L267" s="108"/>
      <c r="M267" s="108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s="8" customFormat="1" ht="21" x14ac:dyDescent="0.4">
      <c r="A268" s="36" t="s">
        <v>279</v>
      </c>
      <c r="B268" s="7"/>
      <c r="C268" s="7"/>
      <c r="D268" s="66"/>
      <c r="E268" s="112"/>
      <c r="F268" s="66"/>
      <c r="G268" s="66"/>
      <c r="H268" s="66"/>
      <c r="I268" s="112"/>
      <c r="J268" s="112"/>
      <c r="K268" s="24"/>
      <c r="L268" s="112"/>
      <c r="M268" s="112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s="8" customFormat="1" ht="63" x14ac:dyDescent="0.4">
      <c r="A269" s="9" t="s">
        <v>1</v>
      </c>
      <c r="B269" s="10" t="s">
        <v>2</v>
      </c>
      <c r="C269" s="38" t="str">
        <f>C4</f>
        <v>Skutočnosť k 31.12.2020</v>
      </c>
      <c r="D269" s="38" t="str">
        <f>D4</f>
        <v>Skutočnosť k 31.12.2021</v>
      </c>
      <c r="E269" s="104" t="str">
        <f>E4</f>
        <v>Rozpočet  na rok 2022</v>
      </c>
      <c r="F269" s="38" t="s">
        <v>298</v>
      </c>
      <c r="G269" s="11" t="s">
        <v>303</v>
      </c>
      <c r="H269" s="11" t="s">
        <v>305</v>
      </c>
      <c r="I269" s="104" t="str">
        <f>I4</f>
        <v>Rozpočet  na rok 2022</v>
      </c>
      <c r="J269" s="104" t="str">
        <f>J4</f>
        <v>Rozpočet  na rok 2023</v>
      </c>
      <c r="K269" s="25"/>
      <c r="L269" s="104" t="str">
        <f>L4</f>
        <v>Rozpočet  na rok 2024</v>
      </c>
      <c r="M269" s="104" t="str">
        <f>M4</f>
        <v>Rozpočet  na rok 2025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s="8" customFormat="1" ht="40.799999999999997" x14ac:dyDescent="0.35">
      <c r="A270" s="16">
        <v>821004</v>
      </c>
      <c r="B270" s="17" t="s">
        <v>280</v>
      </c>
      <c r="C270" s="17">
        <v>9120</v>
      </c>
      <c r="D270" s="18">
        <v>55928.53</v>
      </c>
      <c r="E270" s="99">
        <v>20000</v>
      </c>
      <c r="F270" s="18">
        <v>20000</v>
      </c>
      <c r="G270" s="18"/>
      <c r="H270" s="18"/>
      <c r="I270" s="99">
        <v>20000</v>
      </c>
      <c r="J270" s="99">
        <v>20000</v>
      </c>
      <c r="K270" s="24"/>
      <c r="L270" s="99">
        <v>20000</v>
      </c>
      <c r="M270" s="99">
        <v>20000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s="8" customFormat="1" ht="45" customHeight="1" x14ac:dyDescent="0.4">
      <c r="A271" s="40">
        <v>821005</v>
      </c>
      <c r="B271" s="67" t="s">
        <v>295</v>
      </c>
      <c r="C271" s="67">
        <v>4735.47</v>
      </c>
      <c r="D271" s="18">
        <v>4735.47</v>
      </c>
      <c r="E271" s="99">
        <v>4668</v>
      </c>
      <c r="F271" s="18">
        <v>4668</v>
      </c>
      <c r="G271" s="18"/>
      <c r="H271" s="18"/>
      <c r="I271" s="99">
        <v>4668</v>
      </c>
      <c r="J271" s="129">
        <v>3800</v>
      </c>
      <c r="K271" s="25"/>
      <c r="L271" s="129">
        <v>3800</v>
      </c>
      <c r="M271" s="129">
        <v>3800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s="8" customFormat="1" ht="21" x14ac:dyDescent="0.4">
      <c r="A272" s="62"/>
      <c r="B272" s="34" t="s">
        <v>278</v>
      </c>
      <c r="C272" s="34"/>
      <c r="D272" s="64">
        <f>SUM(D270:D271)</f>
        <v>60664</v>
      </c>
      <c r="E272" s="157">
        <f>SUM(E270:E271)</f>
        <v>24668</v>
      </c>
      <c r="F272" s="64">
        <v>24668</v>
      </c>
      <c r="G272" s="64"/>
      <c r="H272" s="64"/>
      <c r="I272" s="157">
        <f>SUM(I270:I271)</f>
        <v>24668</v>
      </c>
      <c r="J272" s="157">
        <f>SUM(J270:J271)</f>
        <v>23800</v>
      </c>
      <c r="K272" s="141"/>
      <c r="L272" s="157">
        <f>SUM(L270:L271)</f>
        <v>23800</v>
      </c>
      <c r="M272" s="157">
        <f>SUM(M270:M271)</f>
        <v>23800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s="8" customFormat="1" ht="38.25" customHeight="1" x14ac:dyDescent="0.4">
      <c r="A273" s="30" t="s">
        <v>281</v>
      </c>
      <c r="B273" s="68"/>
      <c r="C273" s="68"/>
      <c r="D273" s="69"/>
      <c r="E273" s="113"/>
      <c r="F273" s="69"/>
      <c r="G273" s="69"/>
      <c r="H273" s="69"/>
      <c r="I273" s="113"/>
      <c r="J273" s="113"/>
      <c r="K273" s="37"/>
      <c r="L273" s="113"/>
      <c r="M273" s="113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s="8" customFormat="1" ht="63" x14ac:dyDescent="0.4">
      <c r="A274" s="5"/>
      <c r="B274" s="70"/>
      <c r="C274" s="71" t="str">
        <f>C4</f>
        <v>Skutočnosť k 31.12.2020</v>
      </c>
      <c r="D274" s="71" t="str">
        <f>D4</f>
        <v>Skutočnosť k 31.12.2021</v>
      </c>
      <c r="E274" s="114" t="str">
        <f>E4</f>
        <v>Rozpočet  na rok 2022</v>
      </c>
      <c r="F274" s="71" t="s">
        <v>298</v>
      </c>
      <c r="G274" s="11" t="s">
        <v>303</v>
      </c>
      <c r="H274" s="11" t="s">
        <v>305</v>
      </c>
      <c r="I274" s="114" t="str">
        <f>I4</f>
        <v>Rozpočet  na rok 2022</v>
      </c>
      <c r="J274" s="114" t="str">
        <f>J4</f>
        <v>Rozpočet  na rok 2023</v>
      </c>
      <c r="K274" s="72"/>
      <c r="L274" s="114" t="str">
        <f>L4</f>
        <v>Rozpočet  na rok 2024</v>
      </c>
      <c r="M274" s="114" t="str">
        <f>M4</f>
        <v>Rozpočet  na rok 2025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s="8" customFormat="1" ht="20.399999999999999" x14ac:dyDescent="0.35">
      <c r="A275" s="73" t="s">
        <v>282</v>
      </c>
      <c r="B275" s="74"/>
      <c r="C275" s="74">
        <v>251577</v>
      </c>
      <c r="D275" s="75">
        <f>D47</f>
        <v>241111.03000000003</v>
      </c>
      <c r="E275" s="115">
        <f>E47</f>
        <v>179304</v>
      </c>
      <c r="F275" s="75">
        <v>203561</v>
      </c>
      <c r="G275" s="75"/>
      <c r="H275" s="75">
        <f>H47</f>
        <v>270</v>
      </c>
      <c r="I275" s="115">
        <f>I47</f>
        <v>182774</v>
      </c>
      <c r="J275" s="115">
        <f>J47</f>
        <v>193960</v>
      </c>
      <c r="K275" s="72"/>
      <c r="L275" s="115">
        <f>L47</f>
        <v>193960</v>
      </c>
      <c r="M275" s="115">
        <f>M47</f>
        <v>193960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s="8" customFormat="1" ht="20.399999999999999" x14ac:dyDescent="0.35">
      <c r="A276" s="76" t="s">
        <v>283</v>
      </c>
      <c r="B276" s="74"/>
      <c r="C276" s="74">
        <v>99203</v>
      </c>
      <c r="D276" s="75">
        <f>D60</f>
        <v>65950</v>
      </c>
      <c r="E276" s="115">
        <f>E60</f>
        <v>140332</v>
      </c>
      <c r="F276" s="75">
        <v>43552</v>
      </c>
      <c r="G276" s="75">
        <v>13980</v>
      </c>
      <c r="H276" s="75">
        <f>H60</f>
        <v>-105100</v>
      </c>
      <c r="I276" s="115">
        <f>I60</f>
        <v>49212</v>
      </c>
      <c r="J276" s="115">
        <f>J60</f>
        <v>8120</v>
      </c>
      <c r="K276" s="72"/>
      <c r="L276" s="115">
        <f>L60</f>
        <v>0</v>
      </c>
      <c r="M276" s="115">
        <f>M60</f>
        <v>0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s="8" customFormat="1" ht="20.399999999999999" x14ac:dyDescent="0.35">
      <c r="A277" s="76" t="s">
        <v>284</v>
      </c>
      <c r="B277" s="74"/>
      <c r="C277" s="74">
        <v>43031</v>
      </c>
      <c r="D277" s="75">
        <f>D266</f>
        <v>56040.08</v>
      </c>
      <c r="E277" s="115">
        <f>E266</f>
        <v>26000</v>
      </c>
      <c r="F277" s="75">
        <v>25000</v>
      </c>
      <c r="G277" s="75">
        <v>10000</v>
      </c>
      <c r="H277" s="75">
        <f>H266</f>
        <v>0</v>
      </c>
      <c r="I277" s="115">
        <f>I266</f>
        <v>36000</v>
      </c>
      <c r="J277" s="115">
        <f>J266</f>
        <v>78000</v>
      </c>
      <c r="K277" s="72"/>
      <c r="L277" s="115">
        <f>L266</f>
        <v>20000</v>
      </c>
      <c r="M277" s="115">
        <f>M266</f>
        <v>20000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s="8" customFormat="1" ht="21" x14ac:dyDescent="0.4">
      <c r="A278" s="77" t="s">
        <v>285</v>
      </c>
      <c r="B278" s="78"/>
      <c r="C278" s="176">
        <v>393810</v>
      </c>
      <c r="D278" s="177">
        <f t="shared" ref="D278:J278" si="70">SUM(D275:D277)</f>
        <v>363101.11000000004</v>
      </c>
      <c r="E278" s="178">
        <f t="shared" ref="E278" si="71">SUM(E275:E277)</f>
        <v>345636</v>
      </c>
      <c r="F278" s="177">
        <f t="shared" si="70"/>
        <v>272113</v>
      </c>
      <c r="G278" s="177"/>
      <c r="H278" s="177"/>
      <c r="I278" s="178">
        <f t="shared" si="70"/>
        <v>267986</v>
      </c>
      <c r="J278" s="178">
        <f t="shared" si="70"/>
        <v>280080</v>
      </c>
      <c r="K278" s="179"/>
      <c r="L278" s="178">
        <f t="shared" ref="L278:M278" si="72">SUM(L275:L277)</f>
        <v>213960</v>
      </c>
      <c r="M278" s="178">
        <f t="shared" si="72"/>
        <v>213960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s="8" customFormat="1" ht="21" x14ac:dyDescent="0.4">
      <c r="A279" s="79"/>
      <c r="B279" s="80"/>
      <c r="C279" s="80"/>
      <c r="D279" s="36"/>
      <c r="E279" s="103"/>
      <c r="F279" s="36"/>
      <c r="G279" s="36"/>
      <c r="H279" s="36"/>
      <c r="I279" s="103"/>
      <c r="J279" s="103"/>
      <c r="K279" s="81"/>
      <c r="L279" s="103"/>
      <c r="M279" s="103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s="8" customFormat="1" ht="20.399999999999999" x14ac:dyDescent="0.35">
      <c r="A280" s="82" t="s">
        <v>286</v>
      </c>
      <c r="B280" s="83"/>
      <c r="C280" s="83">
        <v>255826</v>
      </c>
      <c r="D280" s="84">
        <f>D237</f>
        <v>225472.26000000004</v>
      </c>
      <c r="E280" s="116">
        <f>E237</f>
        <v>176932</v>
      </c>
      <c r="F280" s="85">
        <v>201923.6</v>
      </c>
      <c r="G280" s="85"/>
      <c r="H280" s="85">
        <f>H237</f>
        <v>-1950</v>
      </c>
      <c r="I280" s="116">
        <f>I237</f>
        <v>174982</v>
      </c>
      <c r="J280" s="116">
        <f>J237</f>
        <v>191272</v>
      </c>
      <c r="K280" s="81"/>
      <c r="L280" s="116">
        <f>L237</f>
        <v>190072</v>
      </c>
      <c r="M280" s="116">
        <f>M237</f>
        <v>190072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s="8" customFormat="1" ht="20.399999999999999" x14ac:dyDescent="0.35">
      <c r="A281" s="76" t="s">
        <v>287</v>
      </c>
      <c r="B281" s="74"/>
      <c r="C281" s="74">
        <v>117694</v>
      </c>
      <c r="D281" s="84">
        <f>D253</f>
        <v>19066</v>
      </c>
      <c r="E281" s="116">
        <f>E253</f>
        <v>143068</v>
      </c>
      <c r="F281" s="84">
        <v>31012</v>
      </c>
      <c r="G281" s="84">
        <v>8512</v>
      </c>
      <c r="H281" s="84">
        <f>H253</f>
        <v>-116000</v>
      </c>
      <c r="I281" s="116">
        <f>I253</f>
        <v>29580</v>
      </c>
      <c r="J281" s="116">
        <f>J253</f>
        <v>64650</v>
      </c>
      <c r="K281" s="81"/>
      <c r="L281" s="116">
        <f>L253</f>
        <v>0</v>
      </c>
      <c r="M281" s="116">
        <f>M253</f>
        <v>0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s="8" customFormat="1" ht="20.399999999999999" x14ac:dyDescent="0.35">
      <c r="A282" s="86" t="s">
        <v>288</v>
      </c>
      <c r="B282" s="87"/>
      <c r="C282" s="87">
        <v>13855</v>
      </c>
      <c r="D282" s="85">
        <f>D272</f>
        <v>60664</v>
      </c>
      <c r="E282" s="117">
        <f>E272</f>
        <v>24668</v>
      </c>
      <c r="F282" s="85">
        <v>24668</v>
      </c>
      <c r="G282" s="85"/>
      <c r="H282" s="85">
        <f>H272</f>
        <v>0</v>
      </c>
      <c r="I282" s="117">
        <f>I272</f>
        <v>24668</v>
      </c>
      <c r="J282" s="117">
        <f>J272</f>
        <v>23800</v>
      </c>
      <c r="K282" s="81"/>
      <c r="L282" s="117">
        <f>L272</f>
        <v>23800</v>
      </c>
      <c r="M282" s="117">
        <f>M272</f>
        <v>23800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s="8" customFormat="1" ht="21" x14ac:dyDescent="0.4">
      <c r="A283" s="77" t="s">
        <v>289</v>
      </c>
      <c r="B283" s="78"/>
      <c r="C283" s="176">
        <v>387375</v>
      </c>
      <c r="D283" s="180">
        <f t="shared" ref="D283:J283" si="73">SUM(D280:D282)</f>
        <v>305202.26</v>
      </c>
      <c r="E283" s="181">
        <f t="shared" ref="E283" si="74">SUM(E280:E282)</f>
        <v>344668</v>
      </c>
      <c r="F283" s="180">
        <f t="shared" si="73"/>
        <v>257603.6</v>
      </c>
      <c r="G283" s="180"/>
      <c r="H283" s="180"/>
      <c r="I283" s="181">
        <f t="shared" si="73"/>
        <v>229230</v>
      </c>
      <c r="J283" s="181">
        <f t="shared" si="73"/>
        <v>279722</v>
      </c>
      <c r="K283" s="182"/>
      <c r="L283" s="181">
        <f t="shared" ref="L283:M283" si="75">SUM(L280:L282)</f>
        <v>213872</v>
      </c>
      <c r="M283" s="181">
        <f t="shared" si="75"/>
        <v>213872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s="8" customFormat="1" ht="20.399999999999999" x14ac:dyDescent="0.35">
      <c r="A284" s="88" t="s">
        <v>290</v>
      </c>
      <c r="B284" s="68"/>
      <c r="C284" s="68">
        <v>6435</v>
      </c>
      <c r="D284" s="89">
        <f t="shared" ref="D284:J284" si="76">D278-D283</f>
        <v>57898.850000000035</v>
      </c>
      <c r="E284" s="118">
        <f t="shared" ref="E284" si="77">E278-E283</f>
        <v>968</v>
      </c>
      <c r="F284" s="89">
        <f t="shared" si="76"/>
        <v>14509.399999999994</v>
      </c>
      <c r="G284" s="89"/>
      <c r="H284" s="89"/>
      <c r="I284" s="118">
        <f t="shared" si="76"/>
        <v>38756</v>
      </c>
      <c r="J284" s="118">
        <f t="shared" si="76"/>
        <v>358</v>
      </c>
      <c r="K284" s="5"/>
      <c r="L284" s="118">
        <f t="shared" ref="L284:M284" si="78">L278-L283</f>
        <v>88</v>
      </c>
      <c r="M284" s="118">
        <f t="shared" si="78"/>
        <v>88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20.399999999999999" x14ac:dyDescent="0.35">
      <c r="A285" s="88"/>
      <c r="B285" s="68"/>
      <c r="C285" s="68"/>
      <c r="D285" s="89"/>
      <c r="E285" s="118"/>
      <c r="F285" s="89"/>
      <c r="G285" s="89"/>
      <c r="H285" s="89"/>
      <c r="I285" s="118"/>
      <c r="J285" s="118"/>
      <c r="K285" s="5"/>
      <c r="L285" s="118"/>
      <c r="M285" s="118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20.399999999999999" x14ac:dyDescent="0.35">
      <c r="A286" s="88"/>
      <c r="B286" s="68"/>
      <c r="C286" s="68"/>
      <c r="D286" s="89"/>
      <c r="E286" s="118"/>
      <c r="F286" s="89"/>
      <c r="G286" s="89"/>
      <c r="H286" s="89"/>
      <c r="I286" s="118"/>
      <c r="J286" s="118"/>
      <c r="K286" s="5"/>
      <c r="L286" s="118"/>
      <c r="M286" s="118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20.399999999999999" x14ac:dyDescent="0.35">
      <c r="A287" s="5" t="s">
        <v>291</v>
      </c>
      <c r="B287" s="90">
        <v>44890</v>
      </c>
      <c r="C287" s="90"/>
      <c r="D287" s="5"/>
      <c r="E287" s="96"/>
      <c r="F287" s="5"/>
      <c r="G287" s="5"/>
      <c r="H287" s="5"/>
      <c r="I287" s="96"/>
      <c r="J287" s="96"/>
      <c r="K287" s="5"/>
      <c r="L287" s="96"/>
      <c r="M287" s="96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20.399999999999999" x14ac:dyDescent="0.35">
      <c r="A288" s="5" t="s">
        <v>292</v>
      </c>
      <c r="B288" s="90"/>
      <c r="C288" s="90"/>
      <c r="D288" s="5"/>
      <c r="E288" s="96"/>
      <c r="F288" s="5"/>
      <c r="G288" s="5"/>
      <c r="H288" s="5"/>
      <c r="I288" s="96"/>
      <c r="J288" s="96"/>
      <c r="K288" s="5"/>
      <c r="L288" s="96"/>
      <c r="M288" s="96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13" x14ac:dyDescent="0.25">
      <c r="A289" s="91"/>
      <c r="B289" s="92"/>
      <c r="C289" s="92"/>
      <c r="D289" s="91"/>
      <c r="E289" s="119"/>
      <c r="F289" s="91"/>
      <c r="G289" s="91"/>
      <c r="H289" s="91"/>
      <c r="I289" s="119"/>
      <c r="J289" s="119"/>
      <c r="L289" s="119"/>
      <c r="M289" s="119"/>
    </row>
    <row r="290" spans="1:13" x14ac:dyDescent="0.25">
      <c r="A290" s="91"/>
      <c r="B290" s="92"/>
      <c r="C290" s="92"/>
      <c r="D290" s="91"/>
      <c r="E290" s="119"/>
      <c r="F290" s="91"/>
      <c r="G290" s="91"/>
      <c r="H290" s="91"/>
      <c r="I290" s="119"/>
      <c r="J290" s="119"/>
      <c r="L290" s="119"/>
      <c r="M290" s="119"/>
    </row>
    <row r="291" spans="1:13" x14ac:dyDescent="0.25">
      <c r="A291" s="91"/>
      <c r="B291" s="92"/>
      <c r="C291" s="92"/>
      <c r="D291" s="91"/>
      <c r="E291" s="119"/>
      <c r="F291" s="91"/>
      <c r="G291" s="91"/>
      <c r="H291" s="91"/>
      <c r="I291" s="119"/>
      <c r="J291" s="119"/>
      <c r="L291" s="119"/>
      <c r="M291" s="119"/>
    </row>
    <row r="292" spans="1:13" x14ac:dyDescent="0.25">
      <c r="A292" s="91"/>
      <c r="B292" s="92"/>
      <c r="C292" s="92"/>
      <c r="D292" s="91"/>
      <c r="E292" s="119"/>
      <c r="F292" s="91"/>
      <c r="G292" s="91"/>
      <c r="H292" s="91"/>
      <c r="I292" s="119"/>
      <c r="J292" s="119"/>
      <c r="L292" s="119"/>
      <c r="M292" s="119"/>
    </row>
    <row r="293" spans="1:13" x14ac:dyDescent="0.25">
      <c r="A293" s="91"/>
      <c r="B293" s="92"/>
      <c r="C293" s="92"/>
      <c r="D293" s="91"/>
      <c r="E293" s="119"/>
      <c r="F293" s="91"/>
      <c r="G293" s="91"/>
      <c r="H293" s="91"/>
      <c r="I293" s="119"/>
      <c r="J293" s="119"/>
      <c r="L293" s="119"/>
      <c r="M293" s="119"/>
    </row>
    <row r="294" spans="1:13" x14ac:dyDescent="0.25">
      <c r="D294" s="93"/>
      <c r="E294" s="120"/>
      <c r="F294" s="93"/>
      <c r="G294" s="93"/>
      <c r="H294" s="93"/>
      <c r="I294" s="120"/>
      <c r="J294" s="120"/>
      <c r="L294" s="120"/>
      <c r="M294" s="120"/>
    </row>
    <row r="295" spans="1:13" x14ac:dyDescent="0.25">
      <c r="A295" s="94"/>
      <c r="D295" s="93"/>
      <c r="F295" s="93"/>
      <c r="G295" s="93"/>
      <c r="H295" s="93"/>
    </row>
    <row r="296" spans="1:13" x14ac:dyDescent="0.25">
      <c r="A296" s="94"/>
      <c r="D296" s="93"/>
      <c r="F296" s="93"/>
      <c r="G296" s="93"/>
      <c r="H296" s="93"/>
    </row>
    <row r="297" spans="1:13" x14ac:dyDescent="0.25">
      <c r="A297" s="94"/>
    </row>
    <row r="298" spans="1:13" x14ac:dyDescent="0.25">
      <c r="A298" s="94"/>
    </row>
    <row r="299" spans="1:13" x14ac:dyDescent="0.25">
      <c r="A299" s="94"/>
    </row>
    <row r="300" spans="1:13" x14ac:dyDescent="0.25">
      <c r="A300" s="94"/>
    </row>
    <row r="301" spans="1:13" x14ac:dyDescent="0.25">
      <c r="A301" s="94"/>
    </row>
    <row r="302" spans="1:13" x14ac:dyDescent="0.25">
      <c r="A302" s="94"/>
    </row>
    <row r="303" spans="1:13" x14ac:dyDescent="0.25">
      <c r="A303" s="94"/>
    </row>
    <row r="304" spans="1:13" x14ac:dyDescent="0.25">
      <c r="A304" s="94"/>
    </row>
    <row r="305" spans="1:1" x14ac:dyDescent="0.25">
      <c r="A305" s="94"/>
    </row>
    <row r="306" spans="1:1" x14ac:dyDescent="0.25">
      <c r="A306" s="94"/>
    </row>
    <row r="307" spans="1:1" x14ac:dyDescent="0.25">
      <c r="A307" s="94"/>
    </row>
    <row r="308" spans="1:1" x14ac:dyDescent="0.25">
      <c r="A308" s="94"/>
    </row>
    <row r="309" spans="1:1" x14ac:dyDescent="0.25">
      <c r="A309" s="94"/>
    </row>
    <row r="310" spans="1:1" x14ac:dyDescent="0.25">
      <c r="A310" s="94"/>
    </row>
    <row r="311" spans="1:1" x14ac:dyDescent="0.25">
      <c r="A311" s="94"/>
    </row>
    <row r="312" spans="1:1" x14ac:dyDescent="0.25">
      <c r="A312" s="94"/>
    </row>
    <row r="313" spans="1:1" x14ac:dyDescent="0.25">
      <c r="A313" s="94"/>
    </row>
    <row r="314" spans="1:1" x14ac:dyDescent="0.25">
      <c r="A314" s="94"/>
    </row>
    <row r="315" spans="1:1" x14ac:dyDescent="0.25">
      <c r="A315" s="94"/>
    </row>
    <row r="316" spans="1:1" x14ac:dyDescent="0.25">
      <c r="A316" s="94"/>
    </row>
    <row r="317" spans="1:1" x14ac:dyDescent="0.25">
      <c r="A317" s="94"/>
    </row>
    <row r="318" spans="1:1" x14ac:dyDescent="0.25">
      <c r="A318" s="94"/>
    </row>
    <row r="319" spans="1:1" x14ac:dyDescent="0.25">
      <c r="A319" s="94"/>
    </row>
    <row r="320" spans="1:1" x14ac:dyDescent="0.25">
      <c r="A320" s="94"/>
    </row>
    <row r="321" spans="1:13" x14ac:dyDescent="0.25">
      <c r="A321" s="94"/>
    </row>
    <row r="322" spans="1:13" x14ac:dyDescent="0.25">
      <c r="A322" s="94"/>
    </row>
    <row r="323" spans="1:13" x14ac:dyDescent="0.25">
      <c r="A323" s="94"/>
    </row>
    <row r="324" spans="1:13" x14ac:dyDescent="0.25">
      <c r="A324" s="94"/>
    </row>
    <row r="325" spans="1:13" x14ac:dyDescent="0.25">
      <c r="A325" s="94"/>
      <c r="E325" s="120"/>
      <c r="I325" s="120"/>
      <c r="J325" s="120"/>
      <c r="L325" s="120"/>
      <c r="M325" s="120"/>
    </row>
    <row r="326" spans="1:13" x14ac:dyDescent="0.25">
      <c r="A326" s="94"/>
    </row>
    <row r="327" spans="1:13" x14ac:dyDescent="0.25">
      <c r="A327" s="94"/>
    </row>
    <row r="328" spans="1:13" x14ac:dyDescent="0.25">
      <c r="A328" s="94"/>
    </row>
    <row r="329" spans="1:13" x14ac:dyDescent="0.25">
      <c r="A329" s="94"/>
      <c r="D329" s="93"/>
      <c r="F329" s="93"/>
      <c r="G329" s="93"/>
      <c r="H329" s="93"/>
    </row>
  </sheetData>
  <mergeCells count="5">
    <mergeCell ref="J52:K52"/>
    <mergeCell ref="J245:K245"/>
    <mergeCell ref="J252:K252"/>
    <mergeCell ref="M200:N200"/>
    <mergeCell ref="A1:M1"/>
  </mergeCells>
  <pageMargins left="0.196527777777778" right="0.196527777777778" top="0.39374999999999999" bottom="0.39374999999999999" header="0.51180555555555496" footer="0.51180555555555496"/>
  <pageSetup paperSize="9" scale="45" firstPageNumber="0" fitToHeight="0" orientation="landscape" r:id="rId1"/>
  <headerFooter>
    <oddFooter>&amp;CStrana &amp;P</oddFooter>
  </headerFooter>
  <rowBreaks count="2" manualBreakCount="2">
    <brk id="60" max="16383" man="1"/>
    <brk id="2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640625" defaultRowHeight="13.2" x14ac:dyDescent="0.25"/>
  <sheetData/>
  <pageMargins left="0.75" right="0.75" top="1" bottom="1" header="0.51180555555555496" footer="0.5"/>
  <pageSetup paperSize="9" firstPageNumber="0" orientation="portrait" horizontalDpi="300" verticalDpi="300"/>
  <headerFooter>
    <oddFooter>&amp;LUnrestricted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P+V</vt:lpstr>
      <vt:lpstr>Sheet3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keywords>C_Unrestricted</cp:keywords>
  <cp:lastModifiedBy>User</cp:lastModifiedBy>
  <cp:revision>2</cp:revision>
  <cp:lastPrinted>2021-12-15T12:48:02Z</cp:lastPrinted>
  <dcterms:created xsi:type="dcterms:W3CDTF">2015-06-23T07:34:07Z</dcterms:created>
  <dcterms:modified xsi:type="dcterms:W3CDTF">2022-12-12T15:18:15Z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IBM</vt:lpwstr>
  </property>
  <property fmtid="{D5CDD505-2E9C-101B-9397-08002B2CF9AE}" pid="4" name="DocSecurity">
    <vt:i4>0</vt:i4>
  </property>
  <property fmtid="{D5CDD505-2E9C-101B-9397-08002B2CF9AE}" pid="5" name="Document Confidentiality">
    <vt:lpwstr>Unrestricted</vt:lpwstr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sodocoClasId">
    <vt:i4>0</vt:i4>
  </property>
  <property fmtid="{D5CDD505-2E9C-101B-9397-08002B2CF9AE}" pid="11" name="sodocoClasLang">
    <vt:lpwstr>Unrestricted</vt:lpwstr>
  </property>
  <property fmtid="{D5CDD505-2E9C-101B-9397-08002B2CF9AE}" pid="12" name="sodocoClasLangId">
    <vt:i4>0</vt:i4>
  </property>
</Properties>
</file>